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hc\OneDrive - ARCADIS\Desktop\"/>
    </mc:Choice>
  </mc:AlternateContent>
  <xr:revisionPtr revIDLastSave="0" documentId="13_ncr:1_{6CA7E20D-938D-4F5C-8F57-58F6DACAF52E}" xr6:coauthVersionLast="47" xr6:coauthVersionMax="47" xr10:uidLastSave="{00000000-0000-0000-0000-000000000000}"/>
  <bookViews>
    <workbookView xWindow="735" yWindow="735" windowWidth="21600" windowHeight="11385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1" l="1"/>
  <c r="F89" i="1"/>
  <c r="F90" i="1" s="1"/>
  <c r="F91" i="1" s="1"/>
  <c r="F92" i="1" s="1"/>
  <c r="F93" i="1" s="1"/>
  <c r="H89" i="1"/>
  <c r="I89" i="1" s="1"/>
  <c r="I90" i="1" s="1"/>
  <c r="I91" i="1" s="1"/>
  <c r="H93" i="1"/>
  <c r="H92" i="1"/>
  <c r="H91" i="1"/>
  <c r="H90" i="1"/>
  <c r="K88" i="1"/>
  <c r="K87" i="1"/>
  <c r="K84" i="1"/>
  <c r="F84" i="1"/>
  <c r="F85" i="1" s="1"/>
  <c r="F86" i="1" s="1"/>
  <c r="F87" i="1" s="1"/>
  <c r="F88" i="1" s="1"/>
  <c r="H88" i="1"/>
  <c r="H87" i="1"/>
  <c r="H86" i="1"/>
  <c r="H85" i="1"/>
  <c r="H84" i="1"/>
  <c r="I84" i="1" s="1"/>
  <c r="I85" i="1" s="1"/>
  <c r="I86" i="1" s="1"/>
  <c r="I87" i="1" s="1"/>
  <c r="F79" i="1"/>
  <c r="K90" i="1" l="1"/>
  <c r="L90" i="1" s="1"/>
  <c r="K89" i="1"/>
  <c r="L89" i="1" s="1"/>
  <c r="F95" i="1"/>
  <c r="K91" i="1"/>
  <c r="L91" i="1" s="1"/>
  <c r="K92" i="1"/>
  <c r="L92" i="1" s="1"/>
  <c r="K93" i="1"/>
  <c r="L93" i="1" s="1"/>
  <c r="I92" i="1"/>
  <c r="I88" i="1"/>
  <c r="K86" i="1"/>
  <c r="L86" i="1" s="1"/>
  <c r="L84" i="1"/>
  <c r="L87" i="1"/>
  <c r="L88" i="1"/>
  <c r="K85" i="1"/>
  <c r="L85" i="1" s="1"/>
  <c r="H83" i="1"/>
  <c r="H82" i="1"/>
  <c r="H81" i="1"/>
  <c r="H80" i="1"/>
  <c r="H79" i="1"/>
  <c r="I79" i="1" s="1"/>
  <c r="F80" i="1"/>
  <c r="F81" i="1" s="1"/>
  <c r="F82" i="1" s="1"/>
  <c r="F83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K75" i="1" s="1"/>
  <c r="L75" i="1" s="1"/>
  <c r="M93" i="1" l="1"/>
  <c r="I93" i="1"/>
  <c r="M88" i="1"/>
  <c r="I75" i="1"/>
  <c r="I76" i="1" s="1"/>
  <c r="I77" i="1" s="1"/>
  <c r="I78" i="1" s="1"/>
  <c r="K82" i="1"/>
  <c r="L82" i="1" s="1"/>
  <c r="K83" i="1"/>
  <c r="L83" i="1" s="1"/>
  <c r="K79" i="1"/>
  <c r="L79" i="1" s="1"/>
  <c r="K80" i="1"/>
  <c r="L80" i="1" s="1"/>
  <c r="K81" i="1"/>
  <c r="L81" i="1" s="1"/>
  <c r="I80" i="1"/>
  <c r="I81" i="1" s="1"/>
  <c r="I82" i="1" s="1"/>
  <c r="I83" i="1" s="1"/>
  <c r="K76" i="1"/>
  <c r="L76" i="1" s="1"/>
  <c r="K74" i="1"/>
  <c r="L74" i="1" s="1"/>
  <c r="K78" i="1"/>
  <c r="L78" i="1" s="1"/>
  <c r="K77" i="1"/>
  <c r="L77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F59" i="1"/>
  <c r="H60" i="1"/>
  <c r="H61" i="1"/>
  <c r="H62" i="1"/>
  <c r="H59" i="1"/>
  <c r="I59" i="1" s="1"/>
  <c r="H63" i="1"/>
  <c r="F54" i="1"/>
  <c r="F55" i="1" s="1"/>
  <c r="F56" i="1" s="1"/>
  <c r="F57" i="1" s="1"/>
  <c r="F58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K49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4" i="1" s="1"/>
  <c r="D48" i="1"/>
  <c r="D47" i="1"/>
  <c r="D46" i="1"/>
  <c r="D45" i="1"/>
  <c r="F39" i="1"/>
  <c r="F40" i="1" s="1"/>
  <c r="F41" i="1" s="1"/>
  <c r="F42" i="1" s="1"/>
  <c r="F43" i="1" s="1"/>
  <c r="K39" i="1" s="1"/>
  <c r="I60" i="1" l="1"/>
  <c r="I61" i="1" s="1"/>
  <c r="I62" i="1" s="1"/>
  <c r="I63" i="1" s="1"/>
  <c r="M83" i="1"/>
  <c r="I50" i="1"/>
  <c r="I51" i="1" s="1"/>
  <c r="I52" i="1" s="1"/>
  <c r="I53" i="1" s="1"/>
  <c r="M78" i="1"/>
  <c r="I70" i="1"/>
  <c r="I71" i="1" s="1"/>
  <c r="I72" i="1" s="1"/>
  <c r="I73" i="1" s="1"/>
  <c r="K73" i="1"/>
  <c r="L73" i="1" s="1"/>
  <c r="K69" i="1"/>
  <c r="L69" i="1" s="1"/>
  <c r="K70" i="1"/>
  <c r="L70" i="1" s="1"/>
  <c r="K71" i="1"/>
  <c r="L71" i="1" s="1"/>
  <c r="K72" i="1"/>
  <c r="L72" i="1" s="1"/>
  <c r="K65" i="1"/>
  <c r="L65" i="1" s="1"/>
  <c r="K66" i="1"/>
  <c r="L66" i="1" s="1"/>
  <c r="K67" i="1"/>
  <c r="L67" i="1" s="1"/>
  <c r="K68" i="1"/>
  <c r="L68" i="1" s="1"/>
  <c r="K64" i="1"/>
  <c r="L64" i="1" s="1"/>
  <c r="I65" i="1"/>
  <c r="I66" i="1" s="1"/>
  <c r="I67" i="1" s="1"/>
  <c r="I68" i="1" s="1"/>
  <c r="I55" i="1"/>
  <c r="I56" i="1" s="1"/>
  <c r="I57" i="1" s="1"/>
  <c r="I58" i="1" s="1"/>
  <c r="F60" i="1"/>
  <c r="F61" i="1" s="1"/>
  <c r="F62" i="1" s="1"/>
  <c r="F63" i="1" s="1"/>
  <c r="K55" i="1"/>
  <c r="L55" i="1" s="1"/>
  <c r="K56" i="1"/>
  <c r="L56" i="1" s="1"/>
  <c r="K57" i="1"/>
  <c r="L57" i="1" s="1"/>
  <c r="K58" i="1"/>
  <c r="L58" i="1" s="1"/>
  <c r="K53" i="1"/>
  <c r="L53" i="1" s="1"/>
  <c r="K52" i="1"/>
  <c r="L52" i="1" s="1"/>
  <c r="K50" i="1"/>
  <c r="L50" i="1" s="1"/>
  <c r="K51" i="1"/>
  <c r="L51" i="1" s="1"/>
  <c r="K54" i="1"/>
  <c r="L54" i="1" s="1"/>
  <c r="C50" i="1"/>
  <c r="L49" i="1"/>
  <c r="L44" i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F36" i="1"/>
  <c r="F37" i="1" s="1"/>
  <c r="F38" i="1" s="1"/>
  <c r="I37" i="1" l="1"/>
  <c r="I38" i="1" s="1"/>
  <c r="M73" i="1"/>
  <c r="K63" i="1"/>
  <c r="L63" i="1" s="1"/>
  <c r="K59" i="1"/>
  <c r="L59" i="1" s="1"/>
  <c r="M68" i="1"/>
  <c r="M48" i="1"/>
  <c r="M58" i="1"/>
  <c r="K62" i="1"/>
  <c r="L62" i="1" s="1"/>
  <c r="K60" i="1"/>
  <c r="L60" i="1" s="1"/>
  <c r="K61" i="1"/>
  <c r="L61" i="1" s="1"/>
  <c r="C51" i="1"/>
  <c r="D50" i="1"/>
  <c r="I40" i="1"/>
  <c r="I41" i="1" s="1"/>
  <c r="I42" i="1" s="1"/>
  <c r="I43" i="1" s="1"/>
  <c r="K37" i="1"/>
  <c r="L37" i="1" s="1"/>
  <c r="K36" i="1"/>
  <c r="L36" i="1" s="1"/>
  <c r="K38" i="1"/>
  <c r="L38" i="1" s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63" i="1" l="1"/>
  <c r="C52" i="1"/>
  <c r="D51" i="1"/>
  <c r="M38" i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C53" i="1" l="1"/>
  <c r="D52" i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D53" i="1" l="1"/>
  <c r="C54" i="1"/>
  <c r="M43" i="1"/>
  <c r="M35" i="1"/>
  <c r="M30" i="1"/>
  <c r="M25" i="1"/>
  <c r="M15" i="1"/>
  <c r="M20" i="1"/>
  <c r="M10" i="1"/>
  <c r="C55" i="1" l="1"/>
  <c r="D54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<sst xmlns="http://schemas.openxmlformats.org/spreadsheetml/2006/main" count="40" uniqueCount="39">
  <si>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</si>
  <si>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</si>
  <si>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</si>
  <si>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</si>
  <si>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</si>
  <si>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</si>
  <si>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</si>
  <si>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</si>
  <si>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</si>
  <si>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</si>
  <si>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</si>
  <si>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</si>
  <si>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</si>
  <si>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</si>
  <si>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</si>
  <si>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</si>
  <si>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</si>
  <si>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</si>
  <si>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</si>
  <si>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</si>
  <si>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</si>
  <si>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</si>
  <si>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</si>
  <si>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</si>
  <si>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</si>
  <si>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</si>
  <si>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</si>
  <si>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</si>
  <si>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</si>
  <si>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</si>
  <si>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</si>
  <si>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</si>
  <si>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</si>
  <si>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</si>
  <si>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 xml:space="preserve">Cumulative </t>
  </si>
  <si>
    <t>week 15</t>
  </si>
  <si>
    <t>week 16</t>
  </si>
  <si>
    <t>week 17</t>
  </si>
  <si>
    <t>week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</si>
</sst>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&quot;€&quot;\ #,##0.00"/>
    <numFmt numFmtId="166" formatCode="&quot;€&quot;\ #,##0"/>
    <numFmt numFmtId="167" formatCode="_-* #,##0.00_-;\-* #,##0.00_-;_-* &quot;-&quot;??_-;_-@_-"/>
    <numFmt numFmtId="168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16" fontId="0" fillId="0" borderId="0" xfId="0" applyNumberFormat="1" applyFill="1" applyBorder="1"/>
    <xf numFmtId="0" fontId="0" fillId="0" borderId="0" xfId="0" applyFill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166" fontId="0" fillId="0" borderId="0" xfId="2" applyNumberFormat="1" applyFont="1" applyFill="1" applyBorder="1"/>
    <xf numFmtId="9" fontId="0" fillId="0" borderId="0" xfId="1" applyNumberFormat="1" applyFont="1" applyFill="1" applyBorder="1"/>
    <xf numFmtId="44" fontId="0" fillId="0" borderId="0" xfId="2" applyFont="1" applyFill="1" applyBorder="1"/>
    <xf numFmtId="0" fontId="0" fillId="0" borderId="0" xfId="0" applyFill="1"/>
    <xf numFmtId="0" fontId="0" fillId="0" borderId="1" xfId="0" applyFill="1" applyBorder="1"/>
    <xf numFmtId="9" fontId="0" fillId="0" borderId="1" xfId="1" applyNumberFormat="1" applyFont="1" applyFill="1" applyBorder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0" fillId="0" borderId="0" xfId="0" applyNumberFormat="1" applyFill="1" applyBorder="1"/>
    <xf numFmtId="3" fontId="11" fillId="4" borderId="0" xfId="5" applyNumberFormat="1" applyFont="1" applyFill="1" applyBorder="1" applyAlignment="1">
      <alignment horizontal="right"/>
    </xf>
    <xf numFmtId="168" fontId="0" fillId="0" borderId="0" xfId="1" applyNumberFormat="1" applyFont="1"/>
    <xf numFmtId="4" fontId="0" fillId="0" borderId="0" xfId="2" applyNumberFormat="1" applyFont="1"/>
    <xf numFmtId="4" fontId="0" fillId="0" borderId="0" xfId="2" applyNumberFormat="1" applyFont="1" applyBorder="1"/>
    <xf numFmtId="4" fontId="0" fillId="0" borderId="4" xfId="2" applyNumberFormat="1" applyFont="1" applyBorder="1"/>
  </cellXfs>
  <cellStyles count="20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98"/>
  <sheetViews>
    <sheetView showGridLines="0" tabSelected="1" workbookViewId="0">
      <pane xSplit="2" ySplit="5" topLeftCell="D81" activePane="bottomRight" state="frozen"/>
      <selection pane="topRight" activeCell="C1" sqref="C1"/>
      <selection pane="bottomLeft" activeCell="A6" sqref="A6"/>
      <selection pane="bottomRight" activeCell="I96" sqref="I96"/>
    </sheetView>
  </sheetViews>
  <sheetFormatPr defaultRowHeight="15" outlineLevelRow="1"/>
  <cols>
    <col min="2" max="2" width="9.85546875" customWidth="1"/>
    <col min="3" max="3" width="10.1406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60" t="s">
        <v>4</v>
      </c>
      <c r="F5" s="61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62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62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62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62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58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58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58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58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58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63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63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63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4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58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63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63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63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4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35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36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93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3" si="41">I79+H80</f>
        <v>1509105.9823</v>
      </c>
      <c r="J80" s="29"/>
      <c r="K80" s="13">
        <f t="shared" ref="K80:K83" si="42">E80/$F$83</f>
        <v>6.6828898454314223E-2</v>
      </c>
      <c r="L80" s="35">
        <f t="shared" ref="L80:L93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37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59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6" si="44">E85/$F$88</f>
        <v>0.10934631432545201</v>
      </c>
      <c r="L85" s="2">
        <f t="shared" si="43"/>
        <v>3.8924772934631435</v>
      </c>
      <c r="M85" s="59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59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59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customHeight="1">
      <c r="A89" s="7"/>
      <c r="B89" s="31" t="s">
        <v>38</v>
      </c>
      <c r="C89" s="8">
        <v>44365</v>
      </c>
      <c r="D89" s="8">
        <v>44369</v>
      </c>
      <c r="E89" s="67">
        <v>36498</v>
      </c>
      <c r="F89" s="67">
        <f>E89</f>
        <v>36498</v>
      </c>
      <c r="G89" s="11">
        <v>35.481299999999997</v>
      </c>
      <c r="H89" s="12">
        <f>E89*G89</f>
        <v>1294996.4874</v>
      </c>
      <c r="I89" s="12">
        <f>H89</f>
        <v>1294996.4874</v>
      </c>
      <c r="J89" s="49"/>
      <c r="K89" s="13">
        <f>E89/$F$93</f>
        <v>0.34329734000526729</v>
      </c>
      <c r="L89" s="68">
        <f>K89*G89</f>
        <v>12.18063590992889</v>
      </c>
      <c r="M89" s="42"/>
      <c r="N89" s="55"/>
      <c r="O89" s="55"/>
      <c r="P89" s="55"/>
      <c r="Q89" s="55"/>
    </row>
    <row r="90" spans="1:17" ht="15.6" customHeight="1">
      <c r="A90" s="7"/>
      <c r="B90" s="31"/>
      <c r="C90" s="8">
        <v>44368</v>
      </c>
      <c r="D90" s="8">
        <v>44370</v>
      </c>
      <c r="E90">
        <v>4318</v>
      </c>
      <c r="F90" s="67">
        <f t="shared" ref="F89:F93" si="45">F89+E90</f>
        <v>40816</v>
      </c>
      <c r="G90" s="11">
        <v>34.836641999999998</v>
      </c>
      <c r="H90" s="12">
        <f t="shared" ref="H89:H93" si="46">E90*G90</f>
        <v>150424.62015599999</v>
      </c>
      <c r="I90" s="34">
        <f>I89+H90</f>
        <v>1445421.1075559999</v>
      </c>
      <c r="J90" s="49"/>
      <c r="K90" s="53">
        <f>E90/$F$93</f>
        <v>4.0614771059859285E-2</v>
      </c>
      <c r="L90" s="69">
        <f>K90*G90</f>
        <v>1.4148822393242784</v>
      </c>
      <c r="M90" s="42"/>
      <c r="N90" s="55"/>
      <c r="O90" s="55"/>
      <c r="P90" s="55"/>
      <c r="Q90" s="55"/>
    </row>
    <row r="91" spans="1:17" ht="15.6" customHeight="1">
      <c r="A91" s="7"/>
      <c r="B91" s="31"/>
      <c r="C91" s="8">
        <v>44369</v>
      </c>
      <c r="D91" s="8">
        <v>44371</v>
      </c>
      <c r="E91">
        <v>16525</v>
      </c>
      <c r="F91" s="67">
        <f t="shared" si="45"/>
        <v>57341</v>
      </c>
      <c r="G91" s="11">
        <v>35.721899999999998</v>
      </c>
      <c r="H91" s="12">
        <f t="shared" si="46"/>
        <v>590304.39749999996</v>
      </c>
      <c r="I91" s="34">
        <f>I90+H91</f>
        <v>2035725.5050559998</v>
      </c>
      <c r="J91" s="49"/>
      <c r="K91" s="53">
        <f>E91/$F$93</f>
        <v>0.15543286052898905</v>
      </c>
      <c r="L91" s="69">
        <f>K91*G91</f>
        <v>5.5523571005304939</v>
      </c>
      <c r="M91" s="42"/>
      <c r="N91" s="55"/>
      <c r="O91" s="55"/>
      <c r="P91" s="55"/>
      <c r="Q91" s="55"/>
    </row>
    <row r="92" spans="1:17" ht="15.6" customHeight="1" thickBot="1">
      <c r="A92" s="7"/>
      <c r="B92" s="31"/>
      <c r="C92" s="8">
        <v>44370</v>
      </c>
      <c r="D92" s="8">
        <v>44372</v>
      </c>
      <c r="E92">
        <v>22213</v>
      </c>
      <c r="F92" s="67">
        <f t="shared" si="45"/>
        <v>79554</v>
      </c>
      <c r="G92" s="11">
        <v>35.870699999999999</v>
      </c>
      <c r="H92" s="12">
        <f t="shared" si="46"/>
        <v>796795.8591</v>
      </c>
      <c r="I92" s="34">
        <f t="shared" si="41"/>
        <v>2832521.3641559999</v>
      </c>
      <c r="J92" s="49"/>
      <c r="K92" s="53">
        <f>E92/$F$93</f>
        <v>0.20893374468565409</v>
      </c>
      <c r="L92" s="69">
        <f>K92*G92</f>
        <v>7.4945996754956923</v>
      </c>
      <c r="M92" s="42"/>
      <c r="N92" s="55"/>
      <c r="O92" s="55"/>
      <c r="P92" s="55"/>
      <c r="Q92" s="55"/>
    </row>
    <row r="93" spans="1:17" ht="15.6" customHeight="1">
      <c r="A93" s="7"/>
      <c r="B93" s="23"/>
      <c r="C93" s="14">
        <v>44371</v>
      </c>
      <c r="D93" s="14">
        <v>44375</v>
      </c>
      <c r="E93" s="4">
        <v>26762</v>
      </c>
      <c r="F93" s="24">
        <f>F92+E93</f>
        <v>106316</v>
      </c>
      <c r="G93" s="16">
        <v>35.670099999999998</v>
      </c>
      <c r="H93" s="25">
        <f t="shared" si="46"/>
        <v>954603.21619999991</v>
      </c>
      <c r="I93" s="24">
        <f>I92+H93</f>
        <v>3787124.580356</v>
      </c>
      <c r="J93" s="56"/>
      <c r="K93" s="57">
        <f>E93/$F$93</f>
        <v>0.25172128372023028</v>
      </c>
      <c r="L93" s="70">
        <f>K93*G93</f>
        <v>8.9789233624289864</v>
      </c>
      <c r="M93" s="38">
        <f>SUM(L89:L93)</f>
        <v>35.621398287708345</v>
      </c>
      <c r="N93" s="55"/>
      <c r="O93" s="55"/>
      <c r="P93" s="55"/>
      <c r="Q93" s="55"/>
    </row>
    <row r="94" spans="1:17" ht="15.6" customHeight="1" thickBot="1">
      <c r="A94" s="7"/>
      <c r="B94" s="31"/>
      <c r="C94" s="48"/>
      <c r="D94" s="48"/>
      <c r="E94" s="65"/>
      <c r="F94" s="50"/>
      <c r="G94" s="51"/>
      <c r="H94" s="52"/>
      <c r="I94" s="50"/>
      <c r="J94" s="49"/>
      <c r="K94" s="53"/>
      <c r="L94" s="54"/>
      <c r="M94" s="42"/>
      <c r="N94" s="55"/>
      <c r="O94" s="55"/>
      <c r="P94" s="55"/>
      <c r="Q94" s="55"/>
    </row>
    <row r="95" spans="1:17" ht="15.75" thickBot="1">
      <c r="B95" s="31" t="s">
        <v>34</v>
      </c>
      <c r="F95" s="19">
        <f>F15+F10+F20+F25+F30+F35+F38+F43+F48+F53+F58+F63+F68+F73+F78+F83+F88+F93</f>
        <v>1333162</v>
      </c>
      <c r="I95" s="19">
        <f>I15+I10+I20+I25+I30+I35+I38+I43+I48+I53+I58+I63+I68+I73+I78+I83+I88+I93</f>
        <v>44577321.301755995</v>
      </c>
    </row>
    <row r="97" spans="6:6">
      <c r="F97" s="66"/>
    </row>
    <row r="98" spans="6:6">
      <c r="F98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713C508033B49815624459224DF10" ma:contentTypeVersion="13" ma:contentTypeDescription="Create a new document." ma:contentTypeScope="" ma:versionID="75e27b827cd476710d21f8b40d895bef">
  <xsd:schema xmlns:xsd="http://www.w3.org/2001/XMLSchema" xmlns:xs="http://www.w3.org/2001/XMLSchema" xmlns:p="http://schemas.microsoft.com/office/2006/metadata/properties" xmlns:ns3="a776ea64-30d7-48b9-b8b7-712c45a49594" xmlns:ns4="12ee9661-2179-42d5-a1ee-8939c96c0791" targetNamespace="http://schemas.microsoft.com/office/2006/metadata/properties" ma:root="true" ma:fieldsID="891dae4ef255a1a054dc3f9faf205747" ns3:_="" ns4:_="">
    <xsd:import namespace="a776ea64-30d7-48b9-b8b7-712c45a49594"/>
    <xsd:import namespace="12ee9661-2179-42d5-a1ee-8939c96c07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6ea64-30d7-48b9-b8b7-712c45a495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e9661-2179-42d5-a1ee-8939c96c07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a776ea64-30d7-48b9-b8b7-712c45a49594"/>
    <ds:schemaRef ds:uri="http://schemas.microsoft.com/office/infopath/2007/PartnerControls"/>
    <ds:schemaRef ds:uri="http://schemas.openxmlformats.org/package/2006/metadata/core-properties"/>
    <ds:schemaRef ds:uri="12ee9661-2179-42d5-a1ee-8939c96c0791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34AFF6A-AB12-4BC9-8154-69A5CBF34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76ea64-30d7-48b9-b8b7-712c45a49594"/>
    <ds:schemaRef ds:uri="12ee9661-2179-42d5-a1ee-8939c96c07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2021-06-25T14:56:52Z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0x010100D87713C508033B49815624459224DF10</vt:lpwstr>
  </property>
</Properties>
</file>