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95" windowHeight="7230" firstSheet="7" activeTab="12"/>
  </bookViews>
  <sheets>
    <sheet name="2013-2014" sheetId="1" r:id="rId1"/>
    <sheet name="2014-2015" sheetId="2" r:id="rId2"/>
    <sheet name="2015-2016" sheetId="3" r:id="rId3"/>
    <sheet name="2016-2017" sheetId="4" r:id="rId4"/>
    <sheet name="2017-2018" sheetId="5" r:id="rId5"/>
    <sheet name="2018-2019" sheetId="6" r:id="rId6"/>
    <sheet name="2018-2019 (V corrigée)" sheetId="7" r:id="rId7"/>
    <sheet name="2019-2020" sheetId="8" r:id="rId8"/>
    <sheet name="2020-2021" sheetId="9" r:id="rId9"/>
    <sheet name="2021-2022" sheetId="10" r:id="rId10"/>
    <sheet name="2021-2022 (2)" sheetId="11" r:id="rId11"/>
    <sheet name="2022-2023 " sheetId="12" r:id="rId12"/>
    <sheet name="2022-2023 (V2)" sheetId="13" r:id="rId13"/>
  </sheets>
  <definedNames>
    <definedName name="_xlnm.Print_Area" localSheetId="1">'2014-2015'!$A$1:$I$34</definedName>
    <definedName name="_xlnm.Print_Area" localSheetId="2">'2015-2016'!$A$1:$I$36</definedName>
    <definedName name="_xlnm.Print_Area" localSheetId="3">'2016-2017'!$A$1:$I$36</definedName>
    <definedName name="_xlnm.Print_Area" localSheetId="4">'2017-2018'!$A$1:$I$38</definedName>
    <definedName name="_xlnm.Print_Area" localSheetId="5">'2018-2019'!$A$1:$I$39</definedName>
    <definedName name="_xlnm.Print_Area" localSheetId="6">'2018-2019 (V corrigée)'!$A$1:$I$39</definedName>
    <definedName name="_xlnm.Print_Area" localSheetId="7">'2019-2020'!$A$1:$I$38</definedName>
    <definedName name="_xlnm.Print_Area" localSheetId="8">'2020-2021'!$A$1:$I$38</definedName>
    <definedName name="_xlnm.Print_Area" localSheetId="9">'2021-2022'!$A$1:$I$38</definedName>
    <definedName name="_xlnm.Print_Area" localSheetId="10">'2021-2022 (2)'!$A$1:$I$38</definedName>
    <definedName name="_xlnm.Print_Area" localSheetId="11">'2022-2023 '!$A$1:$I$38</definedName>
    <definedName name="_xlnm.Print_Area" localSheetId="12">'2022-2023 (V2)'!$A$1:$I$38</definedName>
  </definedNames>
  <calcPr fullCalcOnLoad="1"/>
</workbook>
</file>

<file path=xl/sharedStrings.xml><?xml version="1.0" encoding="utf-8"?>
<sst xmlns="http://schemas.openxmlformats.org/spreadsheetml/2006/main" count="200" uniqueCount="16">
  <si>
    <t>Droits de vote nominatif</t>
  </si>
  <si>
    <t>Droit de vote porteur</t>
  </si>
  <si>
    <t>Actions totales</t>
  </si>
  <si>
    <t>Actions au porteur</t>
  </si>
  <si>
    <t>Actions nominatives (dont actions propres)</t>
  </si>
  <si>
    <t>Nombre de titres et Droits de votes</t>
  </si>
  <si>
    <t>Actions propres</t>
  </si>
  <si>
    <t xml:space="preserve">TOTAL Droits de vote théoriques </t>
  </si>
  <si>
    <t xml:space="preserve">TOTAL Droits de vote exerçables  </t>
  </si>
  <si>
    <t>Total titres</t>
  </si>
  <si>
    <t>Total dts de vote</t>
  </si>
  <si>
    <t>Nominatif</t>
  </si>
  <si>
    <t>Titres vote simple</t>
  </si>
  <si>
    <t>Titres vote double</t>
  </si>
  <si>
    <t>seuil de 10% du capital : 113906 actions</t>
  </si>
  <si>
    <t>Pourcentage d'autodétention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</si>
</sst>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  <numFmt numFmtId="169" formatCode="#,##0.00_ ;\-#,##0.00\ "/>
    <numFmt numFmtId="170" formatCode="#,##0.00\ _€"/>
    <numFmt numFmtId="171" formatCode="#,##0\ _€"/>
    <numFmt numFmtId="172" formatCode="#,##0_ ;\-#,##0\ "/>
    <numFmt numFmtId="173" formatCode="mmm\-yy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  <numFmt numFmtId="178" formatCode="0.000"/>
    <numFmt numFmtId="179" formatCode="0.0"/>
    <numFmt numFmtId="180" formatCode="0.0%"/>
    <numFmt numFmtId="181" formatCode="0.000%"/>
    <numFmt numFmtId="182" formatCode="0.0000%"/>
    <numFmt numFmtId="183" formatCode="#,##0.0_ ;\-#,##0.0\ "/>
    <numFmt numFmtId="184" formatCode="#,##0.000_ ;\-#,##0.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3">
    <xf numFmtId="0" fontId="0" fillId="0" borderId="0" xfId="0" applyFont="1" applyAlignment="1">
      <alignment/>
    </xf>
    <xf numFmtId="165" fontId="0" fillId="0" borderId="0" xfId="46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172" fontId="0" fillId="0" borderId="12" xfId="46" applyNumberFormat="1" applyFont="1" applyBorder="1" applyAlignment="1">
      <alignment/>
    </xf>
    <xf numFmtId="172" fontId="23" fillId="0" borderId="12" xfId="46" applyNumberFormat="1" applyFont="1" applyBorder="1" applyAlignment="1">
      <alignment/>
    </xf>
    <xf numFmtId="172" fontId="23" fillId="0" borderId="11" xfId="46" applyNumberFormat="1" applyFont="1" applyBorder="1" applyAlignment="1">
      <alignment/>
    </xf>
    <xf numFmtId="0" fontId="38" fillId="0" borderId="0" xfId="0" applyFont="1" applyAlignment="1">
      <alignment/>
    </xf>
    <xf numFmtId="165" fontId="23" fillId="33" borderId="13" xfId="46" applyFont="1" applyFill="1" applyBorder="1" applyAlignment="1">
      <alignment horizontal="center" vertical="center" wrapText="1"/>
    </xf>
    <xf numFmtId="165" fontId="23" fillId="33" borderId="14" xfId="46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/>
    </xf>
    <xf numFmtId="172" fontId="0" fillId="0" borderId="14" xfId="46" applyNumberFormat="1" applyFont="1" applyBorder="1" applyAlignment="1">
      <alignment/>
    </xf>
    <xf numFmtId="172" fontId="23" fillId="0" borderId="14" xfId="46" applyNumberFormat="1" applyFont="1" applyBorder="1" applyAlignment="1">
      <alignment/>
    </xf>
    <xf numFmtId="172" fontId="0" fillId="0" borderId="11" xfId="46" applyNumberFormat="1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3" fontId="0" fillId="0" borderId="0" xfId="46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172" fontId="0" fillId="0" borderId="16" xfId="46" applyNumberFormat="1" applyFont="1" applyBorder="1" applyAlignment="1">
      <alignment/>
    </xf>
    <xf numFmtId="172" fontId="0" fillId="0" borderId="17" xfId="46" applyNumberFormat="1" applyFont="1" applyBorder="1" applyAlignment="1">
      <alignment/>
    </xf>
    <xf numFmtId="172" fontId="23" fillId="0" borderId="18" xfId="46" applyNumberFormat="1" applyFont="1" applyBorder="1" applyAlignment="1">
      <alignment/>
    </xf>
    <xf numFmtId="14" fontId="2" fillId="0" borderId="0" xfId="0" applyNumberFormat="1" applyFont="1" applyAlignment="1">
      <alignment horizontal="center" vertical="center" wrapText="1"/>
    </xf>
    <xf numFmtId="1" fontId="0" fillId="0" borderId="0" xfId="46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72" fontId="0" fillId="0" borderId="0" xfId="46" applyNumberFormat="1" applyFont="1" applyAlignment="1">
      <alignment/>
    </xf>
    <xf numFmtId="172" fontId="0" fillId="0" borderId="0" xfId="46" applyNumberFormat="1" applyFont="1" applyAlignment="1">
      <alignment horizontal="right"/>
    </xf>
    <xf numFmtId="3" fontId="0" fillId="0" borderId="0" xfId="0" applyNumberFormat="1" applyAlignment="1">
      <alignment wrapText="1"/>
    </xf>
    <xf numFmtId="165" fontId="23" fillId="33" borderId="13" xfId="46" applyFont="1" applyFill="1" applyBorder="1" applyAlignment="1">
      <alignment horizontal="center" vertical="center" wrapText="1"/>
    </xf>
    <xf numFmtId="165" fontId="23" fillId="33" borderId="14" xfId="46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5" fontId="0" fillId="0" borderId="0" xfId="48" applyFont="1" applyAlignment="1">
      <alignment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72" fontId="23" fillId="0" borderId="12" xfId="48" applyNumberFormat="1" applyFont="1" applyBorder="1" applyAlignment="1">
      <alignment/>
    </xf>
    <xf numFmtId="172" fontId="0" fillId="0" borderId="12" xfId="48" applyNumberFormat="1" applyFont="1" applyBorder="1" applyAlignment="1">
      <alignment/>
    </xf>
    <xf numFmtId="172" fontId="0" fillId="0" borderId="11" xfId="48" applyNumberFormat="1" applyFont="1" applyBorder="1" applyAlignment="1">
      <alignment/>
    </xf>
    <xf numFmtId="172" fontId="0" fillId="0" borderId="16" xfId="48" applyNumberFormat="1" applyFont="1" applyBorder="1" applyAlignment="1">
      <alignment/>
    </xf>
    <xf numFmtId="172" fontId="23" fillId="0" borderId="18" xfId="48" applyNumberFormat="1" applyFont="1" applyBorder="1" applyAlignment="1">
      <alignment/>
    </xf>
    <xf numFmtId="172" fontId="0" fillId="0" borderId="17" xfId="48" applyNumberFormat="1" applyFont="1" applyBorder="1" applyAlignment="1">
      <alignment/>
    </xf>
    <xf numFmtId="172" fontId="0" fillId="0" borderId="14" xfId="48" applyNumberFormat="1" applyFont="1" applyBorder="1" applyAlignment="1">
      <alignment/>
    </xf>
    <xf numFmtId="172" fontId="23" fillId="0" borderId="14" xfId="48" applyNumberFormat="1" applyFont="1" applyBorder="1" applyAlignment="1">
      <alignment/>
    </xf>
    <xf numFmtId="3" fontId="0" fillId="0" borderId="0" xfId="48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48" applyNumberFormat="1" applyFont="1" applyAlignment="1">
      <alignment horizontal="right"/>
    </xf>
    <xf numFmtId="3" fontId="0" fillId="0" borderId="0" xfId="0" applyNumberFormat="1" applyAlignment="1">
      <alignment horizontal="right" wrapText="1"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right" vertical="center" wrapText="1"/>
    </xf>
    <xf numFmtId="3" fontId="23" fillId="0" borderId="0" xfId="48" applyNumberFormat="1" applyFont="1" applyAlignment="1">
      <alignment horizontal="right"/>
    </xf>
    <xf numFmtId="3" fontId="23" fillId="0" borderId="0" xfId="48" applyNumberFormat="1" applyFont="1" applyAlignment="1">
      <alignment/>
    </xf>
    <xf numFmtId="3" fontId="2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3" fontId="3" fillId="0" borderId="0" xfId="48" applyNumberFormat="1" applyFont="1" applyAlignment="1">
      <alignment horizontal="right"/>
    </xf>
    <xf numFmtId="3" fontId="3" fillId="0" borderId="0" xfId="48" applyNumberFormat="1" applyFont="1" applyAlignment="1">
      <alignment/>
    </xf>
    <xf numFmtId="3" fontId="3" fillId="0" borderId="0" xfId="0" applyNumberFormat="1" applyFont="1" applyAlignment="1">
      <alignment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10" fontId="0" fillId="0" borderId="0" xfId="0" applyNumberFormat="1" applyAlignment="1">
      <alignment/>
    </xf>
    <xf numFmtId="14" fontId="0" fillId="34" borderId="11" xfId="0" applyNumberFormat="1" applyFill="1" applyBorder="1" applyAlignment="1">
      <alignment/>
    </xf>
    <xf numFmtId="172" fontId="23" fillId="34" borderId="12" xfId="48" applyNumberFormat="1" applyFont="1" applyFill="1" applyBorder="1" applyAlignment="1">
      <alignment/>
    </xf>
    <xf numFmtId="172" fontId="0" fillId="34" borderId="12" xfId="48" applyNumberFormat="1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72" fontId="23" fillId="0" borderId="12" xfId="48" applyNumberFormat="1" applyFont="1" applyFill="1" applyBorder="1" applyAlignment="1">
      <alignment/>
    </xf>
    <xf numFmtId="172" fontId="0" fillId="0" borderId="12" xfId="48" applyNumberFormat="1" applyFont="1" applyFill="1" applyBorder="1" applyAlignment="1">
      <alignment/>
    </xf>
    <xf numFmtId="14" fontId="3" fillId="0" borderId="0" xfId="0" applyNumberFormat="1" applyFont="1" applyFill="1" applyAlignment="1">
      <alignment horizontal="right" vertical="center" wrapText="1"/>
    </xf>
    <xf numFmtId="3" fontId="3" fillId="0" borderId="0" xfId="48" applyNumberFormat="1" applyFont="1" applyFill="1" applyAlignment="1">
      <alignment horizontal="right"/>
    </xf>
    <xf numFmtId="3" fontId="3" fillId="0" borderId="0" xfId="48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72" fontId="0" fillId="0" borderId="11" xfId="48" applyNumberFormat="1" applyFont="1" applyFill="1" applyBorder="1" applyAlignment="1">
      <alignment/>
    </xf>
    <xf numFmtId="14" fontId="0" fillId="6" borderId="11" xfId="0" applyNumberFormat="1" applyFill="1" applyBorder="1" applyAlignment="1">
      <alignment/>
    </xf>
    <xf numFmtId="172" fontId="23" fillId="6" borderId="12" xfId="48" applyNumberFormat="1" applyFont="1" applyFill="1" applyBorder="1" applyAlignment="1">
      <alignment/>
    </xf>
    <xf numFmtId="172" fontId="0" fillId="6" borderId="12" xfId="48" applyNumberFormat="1" applyFont="1" applyFill="1" applyBorder="1" applyAlignment="1">
      <alignment/>
    </xf>
    <xf numFmtId="10" fontId="0" fillId="0" borderId="0" xfId="53" applyNumberFormat="1" applyFont="1" applyAlignment="1">
      <alignment/>
    </xf>
    <xf numFmtId="10" fontId="0" fillId="0" borderId="0" xfId="53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53" applyNumberFormat="1" applyFont="1" applyAlignment="1">
      <alignment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  <xf numFmtId="165" fontId="3" fillId="33" borderId="13" xfId="46" applyFont="1" applyFill="1" applyBorder="1" applyAlignment="1">
      <alignment horizontal="center" vertical="center" wrapText="1"/>
    </xf>
    <xf numFmtId="165" fontId="3" fillId="33" borderId="14" xfId="46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65" fontId="23" fillId="33" borderId="13" xfId="46" applyFont="1" applyFill="1" applyBorder="1" applyAlignment="1">
      <alignment horizontal="center" vertical="center" wrapText="1"/>
    </xf>
    <xf numFmtId="165" fontId="23" fillId="33" borderId="14" xfId="46" applyFont="1" applyFill="1" applyBorder="1" applyAlignment="1">
      <alignment horizontal="center" vertical="center" wrapText="1"/>
    </xf>
    <xf numFmtId="165" fontId="3" fillId="33" borderId="13" xfId="48" applyFont="1" applyFill="1" applyBorder="1" applyAlignment="1">
      <alignment horizontal="center" vertical="center" wrapText="1"/>
    </xf>
    <xf numFmtId="165" fontId="3" fillId="33" borderId="14" xfId="48" applyFont="1" applyFill="1" applyBorder="1" applyAlignment="1">
      <alignment horizontal="center" vertical="center" wrapText="1"/>
    </xf>
    <xf numFmtId="165" fontId="23" fillId="33" borderId="13" xfId="48" applyFont="1" applyFill="1" applyBorder="1" applyAlignment="1">
      <alignment horizontal="center" vertical="center" wrapText="1"/>
    </xf>
    <xf numFmtId="165" fontId="23" fillId="33" borderId="14" xfId="48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C23" sqref="C23"/>
    </sheetView>
  </sheetViews>
  <sheetFormatPr defaultColWidth="11.421875" defaultRowHeight="15"/>
  <cols>
    <col min="2" max="2" width="14.57421875" style="1" customWidth="1"/>
    <col min="3" max="3" width="12.8515625" style="1" customWidth="1"/>
    <col min="4" max="4" width="13.57421875" style="0" customWidth="1"/>
    <col min="5" max="5" width="13.140625" style="0" customWidth="1"/>
    <col min="6" max="6" width="13.421875" style="1" customWidth="1"/>
    <col min="7" max="7" width="13.421875" style="0" customWidth="1"/>
    <col min="8" max="8" width="13.00390625" style="0" customWidth="1"/>
    <col min="9" max="9" width="17.421875" style="3" customWidth="1"/>
    <col min="10" max="10" width="19.00390625" style="2" bestFit="1" customWidth="1"/>
  </cols>
  <sheetData>
    <row r="1" ht="15">
      <c r="A1" s="9" t="s">
        <v>5</v>
      </c>
    </row>
    <row r="2" spans="2:10" ht="15">
      <c r="B2" s="107" t="s">
        <v>4</v>
      </c>
      <c r="C2" s="10"/>
      <c r="D2" s="105" t="s">
        <v>3</v>
      </c>
      <c r="E2" s="105" t="s">
        <v>2</v>
      </c>
      <c r="F2" s="107" t="s">
        <v>0</v>
      </c>
      <c r="G2" s="105" t="s">
        <v>1</v>
      </c>
      <c r="H2" s="103" t="s">
        <v>8</v>
      </c>
      <c r="I2" s="103" t="s">
        <v>7</v>
      </c>
      <c r="J2"/>
    </row>
    <row r="3" spans="1:10" ht="45" customHeight="1">
      <c r="A3" s="4"/>
      <c r="B3" s="108"/>
      <c r="C3" s="11" t="s">
        <v>6</v>
      </c>
      <c r="D3" s="106"/>
      <c r="E3" s="106"/>
      <c r="F3" s="108"/>
      <c r="G3" s="106"/>
      <c r="H3" s="104"/>
      <c r="I3" s="104"/>
      <c r="J3"/>
    </row>
    <row r="4" spans="1:10" ht="15">
      <c r="A4" s="5">
        <v>41364</v>
      </c>
      <c r="B4" s="7">
        <v>757014</v>
      </c>
      <c r="C4" s="7">
        <v>0</v>
      </c>
      <c r="D4" s="6">
        <f aca="true" t="shared" si="0" ref="D4:D13">E4-B4</f>
        <v>382048</v>
      </c>
      <c r="E4" s="6">
        <v>1139062</v>
      </c>
      <c r="F4" s="7">
        <v>1512963</v>
      </c>
      <c r="G4" s="6">
        <f>D4</f>
        <v>382048</v>
      </c>
      <c r="H4" s="6">
        <f>F4+G4</f>
        <v>1895011</v>
      </c>
      <c r="I4" s="6">
        <f>H4+C4</f>
        <v>1895011</v>
      </c>
      <c r="J4"/>
    </row>
    <row r="5" spans="1:10" ht="15">
      <c r="A5" s="5">
        <v>41394</v>
      </c>
      <c r="B5" s="8">
        <v>757433</v>
      </c>
      <c r="C5" s="7">
        <v>407</v>
      </c>
      <c r="D5" s="6">
        <f t="shared" si="0"/>
        <v>381629</v>
      </c>
      <c r="E5" s="6">
        <v>1139062</v>
      </c>
      <c r="F5" s="8">
        <v>1512975</v>
      </c>
      <c r="G5" s="6">
        <f aca="true" t="shared" si="1" ref="G5:G13">D5</f>
        <v>381629</v>
      </c>
      <c r="H5" s="6">
        <f>F5+G5</f>
        <v>1894604</v>
      </c>
      <c r="I5" s="6">
        <f>H5+C5</f>
        <v>1895011</v>
      </c>
      <c r="J5"/>
    </row>
    <row r="6" spans="1:10" ht="15">
      <c r="A6" s="5">
        <v>41425</v>
      </c>
      <c r="B6" s="8">
        <v>759636</v>
      </c>
      <c r="C6" s="7">
        <v>2610</v>
      </c>
      <c r="D6" s="6">
        <f t="shared" si="0"/>
        <v>379426</v>
      </c>
      <c r="E6" s="6">
        <v>1139062</v>
      </c>
      <c r="F6" s="8">
        <v>1512975</v>
      </c>
      <c r="G6" s="6">
        <f t="shared" si="1"/>
        <v>379426</v>
      </c>
      <c r="H6" s="6">
        <f aca="true" t="shared" si="2" ref="H6:H13">F6+G6</f>
        <v>1892401</v>
      </c>
      <c r="I6" s="6">
        <f aca="true" t="shared" si="3" ref="I6:I13">H6+C6</f>
        <v>1895011</v>
      </c>
      <c r="J6"/>
    </row>
    <row r="7" spans="1:10" ht="15">
      <c r="A7" s="5">
        <v>41455</v>
      </c>
      <c r="B7" s="8">
        <v>762709</v>
      </c>
      <c r="C7" s="7">
        <v>5798</v>
      </c>
      <c r="D7" s="6">
        <f t="shared" si="0"/>
        <v>376353</v>
      </c>
      <c r="E7" s="6">
        <v>1139062</v>
      </c>
      <c r="F7" s="8">
        <v>1512860</v>
      </c>
      <c r="G7" s="6">
        <f t="shared" si="1"/>
        <v>376353</v>
      </c>
      <c r="H7" s="6">
        <f t="shared" si="2"/>
        <v>1889213</v>
      </c>
      <c r="I7" s="6">
        <f>H7+C7</f>
        <v>1895011</v>
      </c>
      <c r="J7"/>
    </row>
    <row r="8" spans="1:10" ht="15">
      <c r="A8" s="5">
        <v>41486</v>
      </c>
      <c r="B8" s="8">
        <v>765522</v>
      </c>
      <c r="C8" s="7">
        <v>8611</v>
      </c>
      <c r="D8" s="6">
        <f t="shared" si="0"/>
        <v>373540</v>
      </c>
      <c r="E8" s="6">
        <v>1139062</v>
      </c>
      <c r="F8" s="8">
        <v>1512860</v>
      </c>
      <c r="G8" s="6">
        <f t="shared" si="1"/>
        <v>373540</v>
      </c>
      <c r="H8" s="6">
        <f>F8+G8</f>
        <v>1886400</v>
      </c>
      <c r="I8" s="6">
        <f t="shared" si="3"/>
        <v>1895011</v>
      </c>
      <c r="J8"/>
    </row>
    <row r="9" spans="1:10" ht="15">
      <c r="A9" s="5">
        <v>41517</v>
      </c>
      <c r="B9" s="8">
        <v>766444</v>
      </c>
      <c r="C9" s="7">
        <v>9533</v>
      </c>
      <c r="D9" s="6">
        <f t="shared" si="0"/>
        <v>372618</v>
      </c>
      <c r="E9" s="6">
        <v>1139062</v>
      </c>
      <c r="F9" s="8">
        <v>1512860</v>
      </c>
      <c r="G9" s="6">
        <f t="shared" si="1"/>
        <v>372618</v>
      </c>
      <c r="H9" s="6">
        <f t="shared" si="2"/>
        <v>1885478</v>
      </c>
      <c r="I9" s="6">
        <f t="shared" si="3"/>
        <v>1895011</v>
      </c>
      <c r="J9"/>
    </row>
    <row r="10" spans="1:10" ht="15">
      <c r="A10" s="5">
        <v>41547</v>
      </c>
      <c r="B10" s="8">
        <f>E28</f>
        <v>770327</v>
      </c>
      <c r="C10" s="7">
        <f>D28</f>
        <v>13416</v>
      </c>
      <c r="D10" s="6">
        <f t="shared" si="0"/>
        <v>368735</v>
      </c>
      <c r="E10" s="6">
        <v>1139062</v>
      </c>
      <c r="F10" s="8">
        <v>1512860</v>
      </c>
      <c r="G10" s="6">
        <f t="shared" si="1"/>
        <v>368735</v>
      </c>
      <c r="H10" s="6">
        <f t="shared" si="2"/>
        <v>1881595</v>
      </c>
      <c r="I10" s="6">
        <f>H10+C10</f>
        <v>1895011</v>
      </c>
      <c r="J10"/>
    </row>
    <row r="11" spans="1:10" ht="15">
      <c r="A11" s="5">
        <v>41578</v>
      </c>
      <c r="B11" s="8">
        <v>769496</v>
      </c>
      <c r="C11" s="7">
        <v>12585</v>
      </c>
      <c r="D11" s="6">
        <f t="shared" si="0"/>
        <v>369566</v>
      </c>
      <c r="E11" s="6">
        <v>1139062</v>
      </c>
      <c r="F11" s="8">
        <v>1512880</v>
      </c>
      <c r="G11" s="6">
        <f t="shared" si="1"/>
        <v>369566</v>
      </c>
      <c r="H11" s="6">
        <f t="shared" si="2"/>
        <v>1882446</v>
      </c>
      <c r="I11" s="6">
        <f t="shared" si="3"/>
        <v>1895031</v>
      </c>
      <c r="J11"/>
    </row>
    <row r="12" spans="1:10" ht="15">
      <c r="A12" s="5">
        <v>41608</v>
      </c>
      <c r="B12" s="8">
        <v>769984</v>
      </c>
      <c r="C12" s="7">
        <v>13052</v>
      </c>
      <c r="D12" s="6">
        <f t="shared" si="0"/>
        <v>369078</v>
      </c>
      <c r="E12" s="6">
        <v>1139062</v>
      </c>
      <c r="F12" s="8">
        <v>1512901</v>
      </c>
      <c r="G12" s="6">
        <f t="shared" si="1"/>
        <v>369078</v>
      </c>
      <c r="H12" s="6">
        <f t="shared" si="2"/>
        <v>1881979</v>
      </c>
      <c r="I12" s="6">
        <f>H12+C12</f>
        <v>1895031</v>
      </c>
      <c r="J12"/>
    </row>
    <row r="13" spans="1:10" ht="15">
      <c r="A13" s="12">
        <v>41639</v>
      </c>
      <c r="B13" s="8">
        <v>770835</v>
      </c>
      <c r="C13" s="8">
        <v>13896</v>
      </c>
      <c r="D13" s="15">
        <f t="shared" si="0"/>
        <v>368227</v>
      </c>
      <c r="E13" s="15">
        <v>1139062</v>
      </c>
      <c r="F13" s="8">
        <v>1512893</v>
      </c>
      <c r="G13" s="15">
        <f t="shared" si="1"/>
        <v>368227</v>
      </c>
      <c r="H13" s="15">
        <f t="shared" si="2"/>
        <v>1881120</v>
      </c>
      <c r="I13" s="15">
        <f t="shared" si="3"/>
        <v>1895016</v>
      </c>
      <c r="J13"/>
    </row>
    <row r="14" spans="1:9" ht="15">
      <c r="A14" s="12">
        <v>41670</v>
      </c>
      <c r="B14" s="7">
        <f>E29</f>
        <v>775721</v>
      </c>
      <c r="C14" s="7">
        <f>D29</f>
        <v>19032</v>
      </c>
      <c r="D14" s="6">
        <f>E14-B14</f>
        <v>363341</v>
      </c>
      <c r="E14" s="6">
        <v>1139062</v>
      </c>
      <c r="F14" s="7">
        <v>1512393</v>
      </c>
      <c r="G14" s="6">
        <f>D14</f>
        <v>363341</v>
      </c>
      <c r="H14" s="6">
        <f>F14+G14</f>
        <v>1875734</v>
      </c>
      <c r="I14" s="6">
        <f>H14+C14</f>
        <v>1894766</v>
      </c>
    </row>
    <row r="15" spans="1:9" ht="15">
      <c r="A15" s="5">
        <v>41698</v>
      </c>
      <c r="B15" s="7">
        <f>E30</f>
        <v>777304</v>
      </c>
      <c r="C15" s="7">
        <f>D30</f>
        <v>21515</v>
      </c>
      <c r="D15" s="6">
        <f>E15-B15</f>
        <v>361758</v>
      </c>
      <c r="E15" s="6">
        <v>1139062</v>
      </c>
      <c r="F15" s="7">
        <f>F30</f>
        <v>1511493</v>
      </c>
      <c r="G15" s="6">
        <f>D15</f>
        <v>361758</v>
      </c>
      <c r="H15" s="6">
        <f>F15+G15</f>
        <v>1873251</v>
      </c>
      <c r="I15" s="6">
        <f>H15+C15</f>
        <v>1894766</v>
      </c>
    </row>
    <row r="16" spans="1:9" ht="15">
      <c r="A16" s="5">
        <v>41722</v>
      </c>
      <c r="B16" s="7">
        <v>780269</v>
      </c>
      <c r="C16" s="7">
        <v>24480</v>
      </c>
      <c r="D16" s="6">
        <v>334313</v>
      </c>
      <c r="E16" s="6">
        <v>1139062</v>
      </c>
      <c r="F16" s="7">
        <v>1511493</v>
      </c>
      <c r="G16" s="6">
        <v>334313</v>
      </c>
      <c r="H16" s="6">
        <f>F16+G16</f>
        <v>1845806</v>
      </c>
      <c r="I16" s="6">
        <f>H16+C16</f>
        <v>1870286</v>
      </c>
    </row>
    <row r="17" spans="1:9" ht="15">
      <c r="A17" s="5">
        <v>41729</v>
      </c>
      <c r="B17" s="7">
        <v>778213</v>
      </c>
      <c r="C17" s="7">
        <f aca="true" t="shared" si="4" ref="C17:C23">D31</f>
        <v>23717</v>
      </c>
      <c r="D17" s="6">
        <f>E17-B17</f>
        <v>360849</v>
      </c>
      <c r="E17" s="6">
        <v>1139062</v>
      </c>
      <c r="F17" s="7">
        <f aca="true" t="shared" si="5" ref="F17:F23">F31</f>
        <v>1511513</v>
      </c>
      <c r="G17" s="6">
        <f aca="true" t="shared" si="6" ref="G17:G23">D17</f>
        <v>360849</v>
      </c>
      <c r="H17" s="6">
        <f aca="true" t="shared" si="7" ref="H17:H23">F17+G17</f>
        <v>1872362</v>
      </c>
      <c r="I17" s="6">
        <f aca="true" t="shared" si="8" ref="I17:I23">H17+C17</f>
        <v>1896079</v>
      </c>
    </row>
    <row r="18" spans="1:9" ht="15">
      <c r="A18" s="5">
        <v>41759</v>
      </c>
      <c r="B18" s="7">
        <f aca="true" t="shared" si="9" ref="B18:B23">E32</f>
        <v>782101</v>
      </c>
      <c r="C18" s="7">
        <f t="shared" si="4"/>
        <v>26292</v>
      </c>
      <c r="D18" s="6">
        <f aca="true" t="shared" si="10" ref="D18:D23">E18-B18</f>
        <v>356961</v>
      </c>
      <c r="E18" s="6">
        <v>1139062</v>
      </c>
      <c r="F18" s="7">
        <f t="shared" si="5"/>
        <v>1511523</v>
      </c>
      <c r="G18" s="6">
        <f t="shared" si="6"/>
        <v>356961</v>
      </c>
      <c r="H18" s="6">
        <f t="shared" si="7"/>
        <v>1868484</v>
      </c>
      <c r="I18" s="6">
        <f t="shared" si="8"/>
        <v>1894776</v>
      </c>
    </row>
    <row r="19" spans="1:9" ht="15">
      <c r="A19" s="5">
        <v>41790</v>
      </c>
      <c r="B19" s="7">
        <f t="shared" si="9"/>
        <v>783677</v>
      </c>
      <c r="C19" s="7">
        <f t="shared" si="4"/>
        <v>27868</v>
      </c>
      <c r="D19" s="6">
        <f t="shared" si="10"/>
        <v>355385</v>
      </c>
      <c r="E19" s="6">
        <v>1139062</v>
      </c>
      <c r="F19" s="7">
        <f t="shared" si="5"/>
        <v>1511523</v>
      </c>
      <c r="G19" s="6">
        <f t="shared" si="6"/>
        <v>355385</v>
      </c>
      <c r="H19" s="6">
        <f t="shared" si="7"/>
        <v>1866908</v>
      </c>
      <c r="I19" s="6">
        <f t="shared" si="8"/>
        <v>1894776</v>
      </c>
    </row>
    <row r="20" spans="1:9" ht="15">
      <c r="A20" s="5">
        <v>41820</v>
      </c>
      <c r="B20" s="7">
        <f t="shared" si="9"/>
        <v>785791</v>
      </c>
      <c r="C20" s="7">
        <f t="shared" si="4"/>
        <v>29982</v>
      </c>
      <c r="D20" s="6">
        <f t="shared" si="10"/>
        <v>353271</v>
      </c>
      <c r="E20" s="6">
        <v>1139062</v>
      </c>
      <c r="F20" s="7">
        <f t="shared" si="5"/>
        <v>1511533</v>
      </c>
      <c r="G20" s="6">
        <f t="shared" si="6"/>
        <v>353271</v>
      </c>
      <c r="H20" s="6">
        <f t="shared" si="7"/>
        <v>1864804</v>
      </c>
      <c r="I20" s="6">
        <f t="shared" si="8"/>
        <v>1894786</v>
      </c>
    </row>
    <row r="21" spans="1:9" ht="15">
      <c r="A21" s="5">
        <v>41851</v>
      </c>
      <c r="B21" s="7">
        <f t="shared" si="9"/>
        <v>788376</v>
      </c>
      <c r="C21" s="7">
        <f t="shared" si="4"/>
        <v>32567</v>
      </c>
      <c r="D21" s="6">
        <f t="shared" si="10"/>
        <v>350686</v>
      </c>
      <c r="E21" s="6">
        <v>1139062</v>
      </c>
      <c r="F21" s="7">
        <f t="shared" si="5"/>
        <v>1511533</v>
      </c>
      <c r="G21" s="6">
        <f t="shared" si="6"/>
        <v>350686</v>
      </c>
      <c r="H21" s="6">
        <f t="shared" si="7"/>
        <v>1862219</v>
      </c>
      <c r="I21" s="6">
        <f t="shared" si="8"/>
        <v>1894786</v>
      </c>
    </row>
    <row r="22" spans="1:9" ht="15">
      <c r="A22" s="5">
        <v>41882</v>
      </c>
      <c r="B22" s="7">
        <f t="shared" si="9"/>
        <v>788810</v>
      </c>
      <c r="C22" s="7">
        <f t="shared" si="4"/>
        <v>33031</v>
      </c>
      <c r="D22" s="6">
        <f t="shared" si="10"/>
        <v>350252</v>
      </c>
      <c r="E22" s="6">
        <v>1139062</v>
      </c>
      <c r="F22" s="7">
        <f t="shared" si="5"/>
        <v>1511403</v>
      </c>
      <c r="G22" s="6">
        <f t="shared" si="6"/>
        <v>350252</v>
      </c>
      <c r="H22" s="6">
        <f t="shared" si="7"/>
        <v>1861655</v>
      </c>
      <c r="I22" s="6">
        <f t="shared" si="8"/>
        <v>1894686</v>
      </c>
    </row>
    <row r="23" spans="1:9" ht="15">
      <c r="A23" s="5">
        <v>41912</v>
      </c>
      <c r="B23" s="7">
        <f t="shared" si="9"/>
        <v>790763</v>
      </c>
      <c r="C23" s="7">
        <f t="shared" si="4"/>
        <v>34984</v>
      </c>
      <c r="D23" s="6">
        <f t="shared" si="10"/>
        <v>348299</v>
      </c>
      <c r="E23" s="6">
        <v>1139062</v>
      </c>
      <c r="F23" s="7">
        <f t="shared" si="5"/>
        <v>1511403</v>
      </c>
      <c r="G23" s="6">
        <f t="shared" si="6"/>
        <v>348299</v>
      </c>
      <c r="H23" s="6">
        <f t="shared" si="7"/>
        <v>1859702</v>
      </c>
      <c r="I23" s="6">
        <f t="shared" si="8"/>
        <v>1894686</v>
      </c>
    </row>
    <row r="24" spans="1:9" ht="15">
      <c r="A24" s="5"/>
      <c r="B24" s="7"/>
      <c r="C24" s="7"/>
      <c r="D24" s="22"/>
      <c r="E24" s="6"/>
      <c r="F24" s="7"/>
      <c r="G24" s="6"/>
      <c r="H24" s="6"/>
      <c r="I24" s="6"/>
    </row>
    <row r="25" spans="1:9" ht="15">
      <c r="A25" s="5"/>
      <c r="B25" s="24"/>
      <c r="C25" s="24"/>
      <c r="D25" s="23"/>
      <c r="E25" s="13"/>
      <c r="F25" s="14"/>
      <c r="G25" s="13"/>
      <c r="H25" s="13"/>
      <c r="I25" s="13"/>
    </row>
    <row r="26" spans="1:10" ht="15">
      <c r="A26" s="2"/>
      <c r="B26"/>
      <c r="C26"/>
      <c r="F26"/>
      <c r="I26"/>
      <c r="J26"/>
    </row>
    <row r="27" spans="1:10" ht="30">
      <c r="A27" s="20" t="s">
        <v>11</v>
      </c>
      <c r="B27" s="16" t="s">
        <v>12</v>
      </c>
      <c r="C27" s="16" t="s">
        <v>13</v>
      </c>
      <c r="D27" s="16" t="s">
        <v>6</v>
      </c>
      <c r="E27" s="21" t="s">
        <v>9</v>
      </c>
      <c r="F27" s="16" t="s">
        <v>10</v>
      </c>
      <c r="I27"/>
      <c r="J27"/>
    </row>
    <row r="28" spans="1:10" ht="15">
      <c r="A28" s="25">
        <v>41547</v>
      </c>
      <c r="B28" s="16">
        <v>962</v>
      </c>
      <c r="C28" s="30">
        <v>755949</v>
      </c>
      <c r="D28" s="16">
        <v>13416</v>
      </c>
      <c r="E28" s="19">
        <f aca="true" t="shared" si="11" ref="E28:E35">B28+C28+D28</f>
        <v>770327</v>
      </c>
      <c r="F28" s="18">
        <f aca="true" t="shared" si="12" ref="F28:F35">B28+(C28*2)</f>
        <v>1512860</v>
      </c>
      <c r="I28"/>
      <c r="J28"/>
    </row>
    <row r="29" spans="1:6" ht="15">
      <c r="A29" s="17">
        <v>41670</v>
      </c>
      <c r="B29" s="18">
        <v>985</v>
      </c>
      <c r="C29" s="18">
        <v>755704</v>
      </c>
      <c r="D29" s="19">
        <v>19032</v>
      </c>
      <c r="E29" s="19">
        <f t="shared" si="11"/>
        <v>775721</v>
      </c>
      <c r="F29" s="18">
        <f t="shared" si="12"/>
        <v>1512393</v>
      </c>
    </row>
    <row r="30" spans="1:6" ht="15">
      <c r="A30" s="17">
        <v>41698</v>
      </c>
      <c r="B30" s="26">
        <v>85</v>
      </c>
      <c r="C30" s="26">
        <v>755704</v>
      </c>
      <c r="D30" s="27">
        <v>21515</v>
      </c>
      <c r="E30" s="19">
        <f t="shared" si="11"/>
        <v>777304</v>
      </c>
      <c r="F30" s="18">
        <f t="shared" si="12"/>
        <v>1511493</v>
      </c>
    </row>
    <row r="31" spans="1:6" ht="15">
      <c r="A31" s="17">
        <v>41729</v>
      </c>
      <c r="B31" s="28">
        <v>105</v>
      </c>
      <c r="C31" s="29">
        <v>755704</v>
      </c>
      <c r="D31">
        <v>23717</v>
      </c>
      <c r="E31" s="19">
        <f t="shared" si="11"/>
        <v>779526</v>
      </c>
      <c r="F31" s="18">
        <f t="shared" si="12"/>
        <v>1511513</v>
      </c>
    </row>
    <row r="32" spans="1:6" ht="15">
      <c r="A32" s="17">
        <v>41759</v>
      </c>
      <c r="B32" s="18">
        <v>95</v>
      </c>
      <c r="C32" s="18">
        <v>755714</v>
      </c>
      <c r="D32" s="19">
        <v>26292</v>
      </c>
      <c r="E32" s="19">
        <f t="shared" si="11"/>
        <v>782101</v>
      </c>
      <c r="F32" s="18">
        <f t="shared" si="12"/>
        <v>1511523</v>
      </c>
    </row>
    <row r="33" spans="1:6" ht="15">
      <c r="A33" s="17">
        <v>41790</v>
      </c>
      <c r="B33" s="18">
        <v>95</v>
      </c>
      <c r="C33" s="18">
        <v>755714</v>
      </c>
      <c r="D33" s="19">
        <v>27868</v>
      </c>
      <c r="E33" s="19">
        <f t="shared" si="11"/>
        <v>783677</v>
      </c>
      <c r="F33" s="18">
        <f t="shared" si="12"/>
        <v>1511523</v>
      </c>
    </row>
    <row r="34" spans="1:6" ht="15">
      <c r="A34" s="17">
        <v>41820</v>
      </c>
      <c r="B34" s="18">
        <v>85</v>
      </c>
      <c r="C34" s="18">
        <v>755724</v>
      </c>
      <c r="D34" s="19">
        <v>29982</v>
      </c>
      <c r="E34" s="19">
        <f t="shared" si="11"/>
        <v>785791</v>
      </c>
      <c r="F34" s="18">
        <f t="shared" si="12"/>
        <v>1511533</v>
      </c>
    </row>
    <row r="35" spans="1:6" ht="15">
      <c r="A35" s="17">
        <v>41851</v>
      </c>
      <c r="B35" s="18">
        <v>85</v>
      </c>
      <c r="C35" s="18">
        <v>755724</v>
      </c>
      <c r="D35" s="19">
        <v>32567</v>
      </c>
      <c r="E35" s="19">
        <f t="shared" si="11"/>
        <v>788376</v>
      </c>
      <c r="F35" s="18">
        <f t="shared" si="12"/>
        <v>1511533</v>
      </c>
    </row>
    <row r="36" spans="1:6" ht="15">
      <c r="A36" s="17">
        <v>41882</v>
      </c>
      <c r="B36" s="18">
        <v>155</v>
      </c>
      <c r="C36" s="18">
        <v>755624</v>
      </c>
      <c r="D36" s="19">
        <v>33031</v>
      </c>
      <c r="E36" s="19">
        <f>B36+C36+D36</f>
        <v>788810</v>
      </c>
      <c r="F36" s="18">
        <f>B36+(C36*2)</f>
        <v>1511403</v>
      </c>
    </row>
    <row r="37" spans="1:6" ht="15">
      <c r="A37" s="17">
        <v>41912</v>
      </c>
      <c r="B37" s="18">
        <v>155</v>
      </c>
      <c r="C37" s="18">
        <v>755624</v>
      </c>
      <c r="D37" s="19">
        <v>34984</v>
      </c>
      <c r="E37" s="19">
        <f>B37+C37+D37</f>
        <v>790763</v>
      </c>
      <c r="F37" s="18">
        <f>B37+(C37*2)</f>
        <v>1511403</v>
      </c>
    </row>
    <row r="38" spans="2:10" ht="15">
      <c r="B38"/>
      <c r="C38" s="3"/>
      <c r="D38" s="2"/>
      <c r="F38"/>
      <c r="I38"/>
      <c r="J38"/>
    </row>
    <row r="39" spans="2:10" ht="15">
      <c r="B39"/>
      <c r="C39" s="3"/>
      <c r="D39" s="2"/>
      <c r="F39"/>
      <c r="I39"/>
      <c r="J39"/>
    </row>
  </sheetData>
  <sheetProtection/>
  <mergeCells count="7">
    <mergeCell ref="I2:I3"/>
    <mergeCell ref="E2:E3"/>
    <mergeCell ref="H2:H3"/>
    <mergeCell ref="B2:B3"/>
    <mergeCell ref="D2:D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="110" zoomScaleNormal="110" zoomScalePageLayoutView="0" workbookViewId="0" topLeftCell="A10">
      <selection activeCell="E28" sqref="E28"/>
    </sheetView>
  </sheetViews>
  <sheetFormatPr defaultColWidth="11.421875" defaultRowHeight="15"/>
  <cols>
    <col min="11" max="11" width="18.421875" style="0" customWidth="1"/>
  </cols>
  <sheetData>
    <row r="1" spans="1:9" ht="15">
      <c r="A1" s="9" t="s">
        <v>5</v>
      </c>
      <c r="B1" s="34"/>
      <c r="C1" s="34"/>
      <c r="F1" s="34"/>
      <c r="I1" s="3"/>
    </row>
    <row r="2" spans="2:9" ht="15" customHeight="1">
      <c r="B2" s="111" t="s">
        <v>4</v>
      </c>
      <c r="C2" s="87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11" ht="56.25" customHeight="1">
      <c r="A3" s="4"/>
      <c r="B3" s="112"/>
      <c r="C3" s="88" t="s">
        <v>6</v>
      </c>
      <c r="D3" s="106"/>
      <c r="E3" s="106"/>
      <c r="F3" s="112"/>
      <c r="G3" s="106"/>
      <c r="H3" s="110"/>
      <c r="I3" s="110"/>
      <c r="K3" s="95" t="s">
        <v>15</v>
      </c>
    </row>
    <row r="4" spans="1:11" ht="15">
      <c r="A4" s="5">
        <v>44500</v>
      </c>
      <c r="B4" s="37">
        <f aca="true" t="shared" si="0" ref="B4:B17">E22</f>
        <v>750616</v>
      </c>
      <c r="C4" s="37">
        <v>8747</v>
      </c>
      <c r="D4" s="38">
        <f aca="true" t="shared" si="1" ref="D4:D16">E4-B4</f>
        <v>281884</v>
      </c>
      <c r="E4" s="38">
        <v>1032500</v>
      </c>
      <c r="F4" s="37">
        <f aca="true" t="shared" si="2" ref="F4:F17">F22</f>
        <v>1483144</v>
      </c>
      <c r="G4" s="38">
        <f aca="true" t="shared" si="3" ref="G4:G16">D4</f>
        <v>281884</v>
      </c>
      <c r="H4" s="38">
        <f aca="true" t="shared" si="4" ref="H4:H16">F4+G4</f>
        <v>1765028</v>
      </c>
      <c r="I4" s="38">
        <f aca="true" t="shared" si="5" ref="I4:I16">H4+C4</f>
        <v>1773775</v>
      </c>
      <c r="K4" s="94">
        <f aca="true" t="shared" si="6" ref="K4:K10">C4/E4</f>
        <v>0.008471670702179177</v>
      </c>
    </row>
    <row r="5" spans="1:11" ht="15">
      <c r="A5" s="5">
        <v>44530</v>
      </c>
      <c r="B5" s="37">
        <f t="shared" si="0"/>
        <v>751227</v>
      </c>
      <c r="C5" s="37">
        <f aca="true" t="shared" si="7" ref="C5:C16">D23</f>
        <v>9364</v>
      </c>
      <c r="D5" s="38">
        <f t="shared" si="1"/>
        <v>281273</v>
      </c>
      <c r="E5" s="38">
        <v>1032500</v>
      </c>
      <c r="F5" s="37">
        <f t="shared" si="2"/>
        <v>1483138</v>
      </c>
      <c r="G5" s="38">
        <f t="shared" si="3"/>
        <v>281273</v>
      </c>
      <c r="H5" s="38">
        <f t="shared" si="4"/>
        <v>1764411</v>
      </c>
      <c r="I5" s="38">
        <f t="shared" si="5"/>
        <v>1773775</v>
      </c>
      <c r="K5" s="94">
        <f t="shared" si="6"/>
        <v>0.009069249394673124</v>
      </c>
    </row>
    <row r="6" spans="1:11" ht="15">
      <c r="A6" s="80">
        <v>44561</v>
      </c>
      <c r="B6" s="81">
        <f t="shared" si="0"/>
        <v>751297</v>
      </c>
      <c r="C6" s="81">
        <f t="shared" si="7"/>
        <v>9434</v>
      </c>
      <c r="D6" s="89">
        <f t="shared" si="1"/>
        <v>281203</v>
      </c>
      <c r="E6" s="82">
        <v>1032500</v>
      </c>
      <c r="F6" s="81">
        <f t="shared" si="2"/>
        <v>1483218</v>
      </c>
      <c r="G6" s="89">
        <f t="shared" si="3"/>
        <v>281203</v>
      </c>
      <c r="H6" s="89">
        <f t="shared" si="4"/>
        <v>1764421</v>
      </c>
      <c r="I6" s="89">
        <f t="shared" si="5"/>
        <v>1773855</v>
      </c>
      <c r="K6" s="94">
        <f t="shared" si="6"/>
        <v>0.009137046004842615</v>
      </c>
    </row>
    <row r="7" spans="1:11" ht="15">
      <c r="A7" s="5">
        <v>44592</v>
      </c>
      <c r="B7" s="37">
        <f t="shared" si="0"/>
        <v>751352</v>
      </c>
      <c r="C7" s="37">
        <f t="shared" si="7"/>
        <v>9489</v>
      </c>
      <c r="D7" s="38">
        <f t="shared" si="1"/>
        <v>281148</v>
      </c>
      <c r="E7" s="38">
        <v>1032500</v>
      </c>
      <c r="F7" s="37">
        <f t="shared" si="2"/>
        <v>1483218</v>
      </c>
      <c r="G7" s="38">
        <f t="shared" si="3"/>
        <v>281148</v>
      </c>
      <c r="H7" s="38">
        <f t="shared" si="4"/>
        <v>1764366</v>
      </c>
      <c r="I7" s="38">
        <f t="shared" si="5"/>
        <v>1773855</v>
      </c>
      <c r="K7" s="94">
        <f t="shared" si="6"/>
        <v>0.009190314769975788</v>
      </c>
    </row>
    <row r="8" spans="1:11" ht="15">
      <c r="A8" s="5">
        <v>44608</v>
      </c>
      <c r="B8" s="37">
        <f t="shared" si="0"/>
        <v>751077</v>
      </c>
      <c r="C8" s="37">
        <f t="shared" si="7"/>
        <v>9214</v>
      </c>
      <c r="D8" s="38">
        <f>E8-B8</f>
        <v>281423</v>
      </c>
      <c r="E8" s="38">
        <v>1032500</v>
      </c>
      <c r="F8" s="37">
        <f t="shared" si="2"/>
        <v>1483218</v>
      </c>
      <c r="G8" s="38">
        <f>D8</f>
        <v>281423</v>
      </c>
      <c r="H8" s="38">
        <f>F8+G8</f>
        <v>1764641</v>
      </c>
      <c r="I8" s="38">
        <f>H8+C8</f>
        <v>1773855</v>
      </c>
      <c r="K8" s="94">
        <f t="shared" si="6"/>
        <v>0.008923970944309927</v>
      </c>
    </row>
    <row r="9" spans="1:11" ht="15">
      <c r="A9" s="5">
        <v>44620</v>
      </c>
      <c r="B9" s="37">
        <f t="shared" si="0"/>
        <v>751524</v>
      </c>
      <c r="C9" s="37">
        <f t="shared" si="7"/>
        <v>9661</v>
      </c>
      <c r="D9" s="38">
        <f t="shared" si="1"/>
        <v>280976</v>
      </c>
      <c r="E9" s="38">
        <v>1032500</v>
      </c>
      <c r="F9" s="37">
        <f t="shared" si="2"/>
        <v>1483229</v>
      </c>
      <c r="G9" s="38">
        <f t="shared" si="3"/>
        <v>280976</v>
      </c>
      <c r="H9" s="38">
        <f t="shared" si="4"/>
        <v>1764205</v>
      </c>
      <c r="I9" s="38">
        <f t="shared" si="5"/>
        <v>1773866</v>
      </c>
      <c r="K9" s="94">
        <f t="shared" si="6"/>
        <v>0.009356900726392251</v>
      </c>
    </row>
    <row r="10" spans="1:11" ht="15">
      <c r="A10" s="90">
        <v>44642</v>
      </c>
      <c r="B10" s="91">
        <f t="shared" si="0"/>
        <v>750929</v>
      </c>
      <c r="C10" s="91">
        <f t="shared" si="7"/>
        <v>9360</v>
      </c>
      <c r="D10" s="92">
        <f>E10-B10</f>
        <v>281571</v>
      </c>
      <c r="E10" s="92">
        <v>1032500</v>
      </c>
      <c r="F10" s="91">
        <f t="shared" si="2"/>
        <v>1482935</v>
      </c>
      <c r="G10" s="92">
        <f>D10</f>
        <v>281571</v>
      </c>
      <c r="H10" s="92">
        <f>F10+G10</f>
        <v>1764506</v>
      </c>
      <c r="I10" s="92">
        <f>H10+C10</f>
        <v>1773866</v>
      </c>
      <c r="J10" s="93"/>
      <c r="K10" s="94">
        <f t="shared" si="6"/>
        <v>0.009065375302663438</v>
      </c>
    </row>
    <row r="11" spans="1:13" ht="15">
      <c r="A11" s="5">
        <v>44651</v>
      </c>
      <c r="B11" s="37">
        <f t="shared" si="0"/>
        <v>751127</v>
      </c>
      <c r="C11" s="37">
        <f t="shared" si="7"/>
        <v>9558</v>
      </c>
      <c r="D11" s="38">
        <f t="shared" si="1"/>
        <v>281373</v>
      </c>
      <c r="E11" s="38">
        <v>1032500</v>
      </c>
      <c r="F11" s="37">
        <f t="shared" si="2"/>
        <v>1482935</v>
      </c>
      <c r="G11" s="38">
        <f t="shared" si="3"/>
        <v>281373</v>
      </c>
      <c r="H11" s="38">
        <f t="shared" si="4"/>
        <v>1764308</v>
      </c>
      <c r="I11" s="38">
        <f t="shared" si="5"/>
        <v>1773866</v>
      </c>
      <c r="K11" s="94">
        <f>C11/E11</f>
        <v>0.009257142857142858</v>
      </c>
      <c r="M11" s="75"/>
    </row>
    <row r="12" spans="1:13" ht="15">
      <c r="A12" s="5">
        <v>44681</v>
      </c>
      <c r="B12" s="37">
        <f t="shared" si="0"/>
        <v>752096</v>
      </c>
      <c r="C12" s="37">
        <f t="shared" si="7"/>
        <v>10477</v>
      </c>
      <c r="D12" s="38">
        <f t="shared" si="1"/>
        <v>280404</v>
      </c>
      <c r="E12" s="38">
        <v>1032500</v>
      </c>
      <c r="F12" s="37">
        <f t="shared" si="2"/>
        <v>1482985</v>
      </c>
      <c r="G12" s="38">
        <f t="shared" si="3"/>
        <v>280404</v>
      </c>
      <c r="H12" s="38">
        <f t="shared" si="4"/>
        <v>1763389</v>
      </c>
      <c r="I12" s="38">
        <f t="shared" si="5"/>
        <v>1773866</v>
      </c>
      <c r="K12" s="96">
        <f aca="true" t="shared" si="8" ref="K12:K17">C12/E12</f>
        <v>0.010147215496368038</v>
      </c>
      <c r="M12" s="75"/>
    </row>
    <row r="13" spans="1:13" ht="15">
      <c r="A13" s="5">
        <v>44712</v>
      </c>
      <c r="B13" s="37">
        <f t="shared" si="0"/>
        <v>752065</v>
      </c>
      <c r="C13" s="37">
        <f t="shared" si="7"/>
        <v>10446</v>
      </c>
      <c r="D13" s="38">
        <f t="shared" si="1"/>
        <v>280435</v>
      </c>
      <c r="E13" s="38">
        <v>1032500</v>
      </c>
      <c r="F13" s="37">
        <f t="shared" si="2"/>
        <v>1482985</v>
      </c>
      <c r="G13" s="38">
        <f t="shared" si="3"/>
        <v>280435</v>
      </c>
      <c r="H13" s="38">
        <f t="shared" si="4"/>
        <v>1763420</v>
      </c>
      <c r="I13" s="38">
        <f t="shared" si="5"/>
        <v>1773866</v>
      </c>
      <c r="K13" s="96">
        <f t="shared" si="8"/>
        <v>0.010117191283292979</v>
      </c>
      <c r="M13" s="75"/>
    </row>
    <row r="14" spans="1:13" ht="15">
      <c r="A14" s="5">
        <v>44742</v>
      </c>
      <c r="B14" s="37">
        <f t="shared" si="0"/>
        <v>752211</v>
      </c>
      <c r="C14" s="37">
        <f t="shared" si="7"/>
        <v>10592</v>
      </c>
      <c r="D14" s="38">
        <f>E14-B14</f>
        <v>280289</v>
      </c>
      <c r="E14" s="38">
        <v>1032500</v>
      </c>
      <c r="F14" s="37">
        <f t="shared" si="2"/>
        <v>1482985</v>
      </c>
      <c r="G14" s="38">
        <f t="shared" si="3"/>
        <v>280289</v>
      </c>
      <c r="H14" s="38">
        <f t="shared" si="4"/>
        <v>1763274</v>
      </c>
      <c r="I14" s="38">
        <f t="shared" si="5"/>
        <v>1773866</v>
      </c>
      <c r="K14" s="96">
        <f t="shared" si="8"/>
        <v>0.010258595641646488</v>
      </c>
      <c r="M14" s="75"/>
    </row>
    <row r="15" spans="1:13" ht="15">
      <c r="A15" s="5">
        <v>44773</v>
      </c>
      <c r="B15" s="37">
        <f t="shared" si="0"/>
        <v>751922</v>
      </c>
      <c r="C15" s="37">
        <f t="shared" si="7"/>
        <v>10303</v>
      </c>
      <c r="D15" s="38">
        <f t="shared" si="1"/>
        <v>280578</v>
      </c>
      <c r="E15" s="38">
        <v>1032500</v>
      </c>
      <c r="F15" s="37">
        <f t="shared" si="2"/>
        <v>1482985</v>
      </c>
      <c r="G15" s="38">
        <f t="shared" si="3"/>
        <v>280578</v>
      </c>
      <c r="H15" s="38">
        <f t="shared" si="4"/>
        <v>1763563</v>
      </c>
      <c r="I15" s="38">
        <f t="shared" si="5"/>
        <v>1773866</v>
      </c>
      <c r="K15" s="96">
        <f t="shared" si="8"/>
        <v>0.009978692493946732</v>
      </c>
      <c r="M15" s="75"/>
    </row>
    <row r="16" spans="1:13" ht="15">
      <c r="A16" s="5">
        <v>44804</v>
      </c>
      <c r="B16" s="81">
        <f t="shared" si="0"/>
        <v>752533</v>
      </c>
      <c r="C16" s="81">
        <f t="shared" si="7"/>
        <v>10914</v>
      </c>
      <c r="D16" s="82">
        <f t="shared" si="1"/>
        <v>279967</v>
      </c>
      <c r="E16" s="82">
        <v>1032500</v>
      </c>
      <c r="F16" s="81">
        <f t="shared" si="2"/>
        <v>1482985</v>
      </c>
      <c r="G16" s="82">
        <f t="shared" si="3"/>
        <v>279967</v>
      </c>
      <c r="H16" s="82">
        <f t="shared" si="4"/>
        <v>1762952</v>
      </c>
      <c r="I16" s="82">
        <f t="shared" si="5"/>
        <v>1773866</v>
      </c>
      <c r="K16" s="96">
        <f t="shared" si="8"/>
        <v>0.01057046004842615</v>
      </c>
      <c r="M16" s="76"/>
    </row>
    <row r="17" spans="1:11" ht="15">
      <c r="A17" s="5">
        <v>44834</v>
      </c>
      <c r="B17" s="37">
        <f t="shared" si="0"/>
        <v>753217</v>
      </c>
      <c r="C17" s="37">
        <f>D35</f>
        <v>11599</v>
      </c>
      <c r="D17" s="38">
        <f>E17-B17</f>
        <v>279283</v>
      </c>
      <c r="E17" s="38">
        <v>1032500</v>
      </c>
      <c r="F17" s="37">
        <f t="shared" si="2"/>
        <v>1482983</v>
      </c>
      <c r="G17" s="38">
        <f>D17</f>
        <v>279283</v>
      </c>
      <c r="H17" s="38">
        <f>F17+G17</f>
        <v>1762266</v>
      </c>
      <c r="I17" s="38">
        <f>H17+C17</f>
        <v>1773865</v>
      </c>
      <c r="K17" s="96">
        <f t="shared" si="8"/>
        <v>0.011233898305084747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3">
        <v>44500</v>
      </c>
      <c r="B22" s="63">
        <v>594</v>
      </c>
      <c r="C22" s="64">
        <v>741275</v>
      </c>
      <c r="D22" s="65">
        <v>8747</v>
      </c>
      <c r="E22" s="65">
        <f>B22+C22+D22</f>
        <v>750616</v>
      </c>
      <c r="F22" s="64">
        <f>B22+(C22*2)</f>
        <v>1483144</v>
      </c>
    </row>
    <row r="23" spans="1:6" ht="15">
      <c r="A23" s="53">
        <v>44530</v>
      </c>
      <c r="B23" s="63">
        <v>588</v>
      </c>
      <c r="C23" s="64">
        <v>741275</v>
      </c>
      <c r="D23" s="65">
        <v>9364</v>
      </c>
      <c r="E23" s="65">
        <f>B23+C23+D23</f>
        <v>751227</v>
      </c>
      <c r="F23" s="64">
        <f>B23+(C23*2)</f>
        <v>1483138</v>
      </c>
    </row>
    <row r="24" spans="1:6" ht="15">
      <c r="A24" s="53">
        <v>44561</v>
      </c>
      <c r="B24" s="63">
        <v>508</v>
      </c>
      <c r="C24" s="64">
        <v>741355</v>
      </c>
      <c r="D24" s="65">
        <v>9434</v>
      </c>
      <c r="E24" s="65">
        <f aca="true" t="shared" si="9" ref="E24:E35">B24+C24+D24</f>
        <v>751297</v>
      </c>
      <c r="F24" s="64">
        <f aca="true" t="shared" si="10" ref="F24:F35">B24+(C24*2)</f>
        <v>1483218</v>
      </c>
    </row>
    <row r="25" spans="1:9" ht="15">
      <c r="A25" s="53">
        <v>44592</v>
      </c>
      <c r="B25" s="63">
        <v>508</v>
      </c>
      <c r="C25" s="64">
        <v>741355</v>
      </c>
      <c r="D25" s="65">
        <v>9489</v>
      </c>
      <c r="E25" s="65">
        <f t="shared" si="9"/>
        <v>751352</v>
      </c>
      <c r="F25" s="64">
        <f t="shared" si="10"/>
        <v>1483218</v>
      </c>
      <c r="I25" s="3"/>
    </row>
    <row r="26" spans="1:9" ht="15">
      <c r="A26" s="53">
        <v>44608</v>
      </c>
      <c r="B26" s="63">
        <v>508</v>
      </c>
      <c r="C26" s="64">
        <v>741355</v>
      </c>
      <c r="D26" s="65">
        <v>9214</v>
      </c>
      <c r="E26" s="65">
        <f t="shared" si="9"/>
        <v>751077</v>
      </c>
      <c r="F26" s="64">
        <f t="shared" si="10"/>
        <v>1483218</v>
      </c>
      <c r="I26" s="3"/>
    </row>
    <row r="27" spans="1:9" ht="15">
      <c r="A27" s="53">
        <v>44620</v>
      </c>
      <c r="B27" s="63">
        <v>497</v>
      </c>
      <c r="C27" s="64">
        <v>741366</v>
      </c>
      <c r="D27" s="65">
        <v>9661</v>
      </c>
      <c r="E27" s="65">
        <f t="shared" si="9"/>
        <v>751524</v>
      </c>
      <c r="F27" s="64">
        <f t="shared" si="10"/>
        <v>1483229</v>
      </c>
      <c r="I27" s="3"/>
    </row>
    <row r="28" spans="1:9" ht="15">
      <c r="A28" s="83">
        <v>44642</v>
      </c>
      <c r="B28" s="84">
        <v>203</v>
      </c>
      <c r="C28" s="85">
        <v>741366</v>
      </c>
      <c r="D28" s="86">
        <v>9360</v>
      </c>
      <c r="E28" s="86">
        <f>B28+C28+D28</f>
        <v>750929</v>
      </c>
      <c r="F28" s="85">
        <f>B28+(C28*2)</f>
        <v>1482935</v>
      </c>
      <c r="I28" s="3"/>
    </row>
    <row r="29" spans="1:9" ht="15">
      <c r="A29" s="53">
        <v>44651</v>
      </c>
      <c r="B29" s="63">
        <v>203</v>
      </c>
      <c r="C29" s="64">
        <v>741366</v>
      </c>
      <c r="D29" s="65">
        <v>9558</v>
      </c>
      <c r="E29" s="65">
        <f t="shared" si="9"/>
        <v>751127</v>
      </c>
      <c r="F29" s="64">
        <f t="shared" si="10"/>
        <v>1482935</v>
      </c>
      <c r="I29" s="3"/>
    </row>
    <row r="30" spans="1:9" ht="15">
      <c r="A30" s="53">
        <v>44681</v>
      </c>
      <c r="B30" s="63">
        <v>253</v>
      </c>
      <c r="C30" s="64">
        <v>741366</v>
      </c>
      <c r="D30" s="65">
        <v>10477</v>
      </c>
      <c r="E30" s="65">
        <f t="shared" si="9"/>
        <v>752096</v>
      </c>
      <c r="F30" s="64">
        <f t="shared" si="10"/>
        <v>1482985</v>
      </c>
      <c r="I30" s="3"/>
    </row>
    <row r="31" spans="1:9" ht="15">
      <c r="A31" s="53">
        <v>44712</v>
      </c>
      <c r="B31" s="63">
        <v>253</v>
      </c>
      <c r="C31" s="64">
        <v>741366</v>
      </c>
      <c r="D31" s="65">
        <v>10446</v>
      </c>
      <c r="E31" s="65">
        <f t="shared" si="9"/>
        <v>752065</v>
      </c>
      <c r="F31" s="64">
        <f t="shared" si="10"/>
        <v>1482985</v>
      </c>
      <c r="I31" s="3"/>
    </row>
    <row r="32" spans="1:11" ht="15">
      <c r="A32" s="53">
        <v>44742</v>
      </c>
      <c r="B32" s="63">
        <v>253</v>
      </c>
      <c r="C32" s="64">
        <v>741366</v>
      </c>
      <c r="D32" s="65">
        <v>10592</v>
      </c>
      <c r="E32" s="65">
        <f>B32+C32+D32</f>
        <v>752211</v>
      </c>
      <c r="F32" s="64">
        <f t="shared" si="10"/>
        <v>1482985</v>
      </c>
      <c r="G32" s="64"/>
      <c r="K32" s="72"/>
    </row>
    <row r="33" spans="1:9" ht="15">
      <c r="A33" s="53">
        <v>44773</v>
      </c>
      <c r="B33" s="63">
        <v>253</v>
      </c>
      <c r="C33" s="64">
        <v>741366</v>
      </c>
      <c r="D33" s="65">
        <v>10303</v>
      </c>
      <c r="E33" s="65">
        <f t="shared" si="9"/>
        <v>751922</v>
      </c>
      <c r="F33" s="64">
        <f t="shared" si="10"/>
        <v>1482985</v>
      </c>
      <c r="I33" s="3"/>
    </row>
    <row r="34" spans="1:9" ht="15">
      <c r="A34" s="53">
        <v>44804</v>
      </c>
      <c r="B34" s="63">
        <v>253</v>
      </c>
      <c r="C34" s="64">
        <v>741366</v>
      </c>
      <c r="D34" s="86">
        <v>10914</v>
      </c>
      <c r="E34" s="65">
        <f t="shared" si="9"/>
        <v>752533</v>
      </c>
      <c r="F34" s="64">
        <f t="shared" si="10"/>
        <v>1482985</v>
      </c>
      <c r="I34" s="3"/>
    </row>
    <row r="35" spans="1:9" ht="15">
      <c r="A35" s="53">
        <v>44834</v>
      </c>
      <c r="B35" s="63">
        <v>253</v>
      </c>
      <c r="C35" s="64">
        <v>741365</v>
      </c>
      <c r="D35" s="65">
        <v>11599</v>
      </c>
      <c r="E35" s="65">
        <f t="shared" si="9"/>
        <v>753217</v>
      </c>
      <c r="F35" s="64">
        <f t="shared" si="10"/>
        <v>1482983</v>
      </c>
      <c r="I35" s="3"/>
    </row>
    <row r="36" spans="1:9" ht="15">
      <c r="A36" s="53"/>
      <c r="B36" s="63"/>
      <c r="C36" s="64"/>
      <c r="D36" s="65"/>
      <c r="E36" s="65"/>
      <c r="F36" s="64"/>
      <c r="I36" s="3"/>
    </row>
    <row r="37" spans="1:9" ht="15">
      <c r="A37" s="53"/>
      <c r="B37" s="63"/>
      <c r="C37" s="64"/>
      <c r="D37" s="65"/>
      <c r="E37" s="65"/>
      <c r="F37" s="64"/>
      <c r="I37" s="3"/>
    </row>
    <row r="38" spans="1:9" ht="15">
      <c r="A38" s="53"/>
      <c r="B38" s="63"/>
      <c r="C38" s="64"/>
      <c r="D38" s="65"/>
      <c r="E38" s="65"/>
      <c r="F38" s="64"/>
      <c r="I38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="110" zoomScaleNormal="110" zoomScalePageLayoutView="0" workbookViewId="0" topLeftCell="A1">
      <selection activeCell="I10" sqref="I10"/>
    </sheetView>
  </sheetViews>
  <sheetFormatPr defaultColWidth="11.421875" defaultRowHeight="15"/>
  <cols>
    <col min="11" max="11" width="18.421875" style="0" customWidth="1"/>
  </cols>
  <sheetData>
    <row r="1" spans="1:9" ht="15">
      <c r="A1" s="9" t="s">
        <v>5</v>
      </c>
      <c r="B1" s="34"/>
      <c r="C1" s="34"/>
      <c r="F1" s="34"/>
      <c r="I1" s="3"/>
    </row>
    <row r="2" spans="2:9" ht="15" customHeight="1">
      <c r="B2" s="111" t="s">
        <v>4</v>
      </c>
      <c r="C2" s="97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11" ht="56.25" customHeight="1">
      <c r="A3" s="4"/>
      <c r="B3" s="112"/>
      <c r="C3" s="98" t="s">
        <v>6</v>
      </c>
      <c r="D3" s="106"/>
      <c r="E3" s="106"/>
      <c r="F3" s="112"/>
      <c r="G3" s="106"/>
      <c r="H3" s="110"/>
      <c r="I3" s="110"/>
      <c r="K3" s="95" t="s">
        <v>15</v>
      </c>
    </row>
    <row r="4" spans="1:11" ht="15">
      <c r="A4" s="5">
        <v>44500</v>
      </c>
      <c r="B4" s="37">
        <f aca="true" t="shared" si="0" ref="B4:B17">E22</f>
        <v>750616</v>
      </c>
      <c r="C4" s="37">
        <v>8747</v>
      </c>
      <c r="D4" s="38">
        <f aca="true" t="shared" si="1" ref="D4:D16">E4-B4</f>
        <v>281884</v>
      </c>
      <c r="E4" s="38">
        <v>1032500</v>
      </c>
      <c r="F4" s="37">
        <f aca="true" t="shared" si="2" ref="F4:F17">F22</f>
        <v>1483144</v>
      </c>
      <c r="G4" s="38">
        <f aca="true" t="shared" si="3" ref="G4:G16">D4</f>
        <v>281884</v>
      </c>
      <c r="H4" s="38">
        <f aca="true" t="shared" si="4" ref="H4:H16">F4+G4</f>
        <v>1765028</v>
      </c>
      <c r="I4" s="38">
        <f aca="true" t="shared" si="5" ref="I4:I16">H4+C4</f>
        <v>1773775</v>
      </c>
      <c r="K4" s="96">
        <f aca="true" t="shared" si="6" ref="K4:K10">C4/E4</f>
        <v>0.008471670702179177</v>
      </c>
    </row>
    <row r="5" spans="1:11" ht="15">
      <c r="A5" s="5">
        <v>44530</v>
      </c>
      <c r="B5" s="37">
        <f t="shared" si="0"/>
        <v>751227</v>
      </c>
      <c r="C5" s="37">
        <f aca="true" t="shared" si="7" ref="C5:C16">D23</f>
        <v>9364</v>
      </c>
      <c r="D5" s="38">
        <f t="shared" si="1"/>
        <v>281273</v>
      </c>
      <c r="E5" s="38">
        <v>1032500</v>
      </c>
      <c r="F5" s="37">
        <f t="shared" si="2"/>
        <v>1483138</v>
      </c>
      <c r="G5" s="38">
        <f t="shared" si="3"/>
        <v>281273</v>
      </c>
      <c r="H5" s="38">
        <f t="shared" si="4"/>
        <v>1764411</v>
      </c>
      <c r="I5" s="38">
        <f t="shared" si="5"/>
        <v>1773775</v>
      </c>
      <c r="K5" s="96">
        <f t="shared" si="6"/>
        <v>0.009069249394673124</v>
      </c>
    </row>
    <row r="6" spans="1:11" ht="15">
      <c r="A6" s="80">
        <v>44561</v>
      </c>
      <c r="B6" s="81">
        <f t="shared" si="0"/>
        <v>751297</v>
      </c>
      <c r="C6" s="81">
        <f t="shared" si="7"/>
        <v>9434</v>
      </c>
      <c r="D6" s="89">
        <f t="shared" si="1"/>
        <v>281203</v>
      </c>
      <c r="E6" s="82">
        <v>1032500</v>
      </c>
      <c r="F6" s="81">
        <f t="shared" si="2"/>
        <v>1483218</v>
      </c>
      <c r="G6" s="89">
        <f t="shared" si="3"/>
        <v>281203</v>
      </c>
      <c r="H6" s="89">
        <f t="shared" si="4"/>
        <v>1764421</v>
      </c>
      <c r="I6" s="89">
        <f t="shared" si="5"/>
        <v>1773855</v>
      </c>
      <c r="K6" s="96">
        <f t="shared" si="6"/>
        <v>0.009137046004842615</v>
      </c>
    </row>
    <row r="7" spans="1:11" ht="15">
      <c r="A7" s="5">
        <v>44592</v>
      </c>
      <c r="B7" s="37">
        <f t="shared" si="0"/>
        <v>751352</v>
      </c>
      <c r="C7" s="37">
        <f t="shared" si="7"/>
        <v>9489</v>
      </c>
      <c r="D7" s="38">
        <f t="shared" si="1"/>
        <v>281148</v>
      </c>
      <c r="E7" s="38">
        <v>1032500</v>
      </c>
      <c r="F7" s="37">
        <f t="shared" si="2"/>
        <v>1483218</v>
      </c>
      <c r="G7" s="38">
        <f t="shared" si="3"/>
        <v>281148</v>
      </c>
      <c r="H7" s="38">
        <f t="shared" si="4"/>
        <v>1764366</v>
      </c>
      <c r="I7" s="38">
        <f t="shared" si="5"/>
        <v>1773855</v>
      </c>
      <c r="K7" s="96">
        <f t="shared" si="6"/>
        <v>0.009190314769975788</v>
      </c>
    </row>
    <row r="8" spans="1:11" ht="15">
      <c r="A8" s="5">
        <v>44608</v>
      </c>
      <c r="B8" s="37">
        <f t="shared" si="0"/>
        <v>751077</v>
      </c>
      <c r="C8" s="37">
        <f t="shared" si="7"/>
        <v>9214</v>
      </c>
      <c r="D8" s="38">
        <f>E8-B8</f>
        <v>281423</v>
      </c>
      <c r="E8" s="38">
        <v>1032500</v>
      </c>
      <c r="F8" s="37">
        <f t="shared" si="2"/>
        <v>1483218</v>
      </c>
      <c r="G8" s="38">
        <f>D8</f>
        <v>281423</v>
      </c>
      <c r="H8" s="38">
        <f>F8+G8</f>
        <v>1764641</v>
      </c>
      <c r="I8" s="38">
        <f>H8+C8</f>
        <v>1773855</v>
      </c>
      <c r="K8" s="96">
        <f t="shared" si="6"/>
        <v>0.008923970944309927</v>
      </c>
    </row>
    <row r="9" spans="1:11" ht="15">
      <c r="A9" s="5">
        <v>44620</v>
      </c>
      <c r="B9" s="37">
        <f t="shared" si="0"/>
        <v>751524</v>
      </c>
      <c r="C9" s="37">
        <f t="shared" si="7"/>
        <v>9661</v>
      </c>
      <c r="D9" s="38">
        <f t="shared" si="1"/>
        <v>280976</v>
      </c>
      <c r="E9" s="38">
        <v>1032500</v>
      </c>
      <c r="F9" s="37">
        <f t="shared" si="2"/>
        <v>1483229</v>
      </c>
      <c r="G9" s="38">
        <f t="shared" si="3"/>
        <v>280976</v>
      </c>
      <c r="H9" s="38">
        <f t="shared" si="4"/>
        <v>1764205</v>
      </c>
      <c r="I9" s="38">
        <f t="shared" si="5"/>
        <v>1773866</v>
      </c>
      <c r="K9" s="96">
        <f t="shared" si="6"/>
        <v>0.009356900726392251</v>
      </c>
    </row>
    <row r="10" spans="1:11" ht="15">
      <c r="A10" s="90">
        <v>44642</v>
      </c>
      <c r="B10" s="91">
        <f t="shared" si="0"/>
        <v>750929</v>
      </c>
      <c r="C10" s="91">
        <f t="shared" si="7"/>
        <v>9360</v>
      </c>
      <c r="D10" s="92">
        <f>E10-B10</f>
        <v>281571</v>
      </c>
      <c r="E10" s="92">
        <v>1032500</v>
      </c>
      <c r="F10" s="91">
        <f t="shared" si="2"/>
        <v>1482935</v>
      </c>
      <c r="G10" s="92">
        <f>D10</f>
        <v>281571</v>
      </c>
      <c r="H10" s="92">
        <f>F10+G10</f>
        <v>1764506</v>
      </c>
      <c r="I10" s="92">
        <f>H10+C10</f>
        <v>1773866</v>
      </c>
      <c r="J10" s="96"/>
      <c r="K10" s="96">
        <f t="shared" si="6"/>
        <v>0.009065375302663438</v>
      </c>
    </row>
    <row r="11" spans="1:13" ht="15">
      <c r="A11" s="5">
        <v>44651</v>
      </c>
      <c r="B11" s="37">
        <f t="shared" si="0"/>
        <v>751127</v>
      </c>
      <c r="C11" s="37">
        <f t="shared" si="7"/>
        <v>9558</v>
      </c>
      <c r="D11" s="38">
        <f t="shared" si="1"/>
        <v>281373</v>
      </c>
      <c r="E11" s="38">
        <v>1032500</v>
      </c>
      <c r="F11" s="37">
        <f t="shared" si="2"/>
        <v>1482935</v>
      </c>
      <c r="G11" s="38">
        <f t="shared" si="3"/>
        <v>281373</v>
      </c>
      <c r="H11" s="38">
        <f t="shared" si="4"/>
        <v>1764308</v>
      </c>
      <c r="I11" s="38">
        <f t="shared" si="5"/>
        <v>1773866</v>
      </c>
      <c r="K11" s="96">
        <f>C11/E11</f>
        <v>0.009257142857142858</v>
      </c>
      <c r="M11" s="96"/>
    </row>
    <row r="12" spans="1:13" ht="15">
      <c r="A12" s="5">
        <v>44681</v>
      </c>
      <c r="B12" s="37">
        <f t="shared" si="0"/>
        <v>752096</v>
      </c>
      <c r="C12" s="37">
        <f t="shared" si="7"/>
        <v>10477</v>
      </c>
      <c r="D12" s="38">
        <f t="shared" si="1"/>
        <v>280404</v>
      </c>
      <c r="E12" s="38">
        <v>1032500</v>
      </c>
      <c r="F12" s="37">
        <f t="shared" si="2"/>
        <v>1482985</v>
      </c>
      <c r="G12" s="38">
        <f t="shared" si="3"/>
        <v>280404</v>
      </c>
      <c r="H12" s="38">
        <f t="shared" si="4"/>
        <v>1763389</v>
      </c>
      <c r="I12" s="38">
        <f t="shared" si="5"/>
        <v>1773866</v>
      </c>
      <c r="K12" s="96">
        <f aca="true" t="shared" si="8" ref="K12:K17">C12/E12</f>
        <v>0.010147215496368038</v>
      </c>
      <c r="M12" s="96"/>
    </row>
    <row r="13" spans="1:13" ht="15">
      <c r="A13" s="5">
        <v>44712</v>
      </c>
      <c r="B13" s="37">
        <f t="shared" si="0"/>
        <v>752065</v>
      </c>
      <c r="C13" s="37">
        <f t="shared" si="7"/>
        <v>10446</v>
      </c>
      <c r="D13" s="38">
        <f t="shared" si="1"/>
        <v>280435</v>
      </c>
      <c r="E13" s="38">
        <v>1032500</v>
      </c>
      <c r="F13" s="37">
        <f t="shared" si="2"/>
        <v>1482985</v>
      </c>
      <c r="G13" s="38">
        <f t="shared" si="3"/>
        <v>280435</v>
      </c>
      <c r="H13" s="38">
        <f t="shared" si="4"/>
        <v>1763420</v>
      </c>
      <c r="I13" s="38">
        <f t="shared" si="5"/>
        <v>1773866</v>
      </c>
      <c r="K13" s="96">
        <f t="shared" si="8"/>
        <v>0.010117191283292979</v>
      </c>
      <c r="M13" s="96"/>
    </row>
    <row r="14" spans="1:13" ht="15">
      <c r="A14" s="5">
        <v>44742</v>
      </c>
      <c r="B14" s="37">
        <f t="shared" si="0"/>
        <v>752211</v>
      </c>
      <c r="C14" s="37">
        <f t="shared" si="7"/>
        <v>10592</v>
      </c>
      <c r="D14" s="38">
        <f>E14-B14</f>
        <v>280289</v>
      </c>
      <c r="E14" s="38">
        <v>1032500</v>
      </c>
      <c r="F14" s="37">
        <f t="shared" si="2"/>
        <v>1482985</v>
      </c>
      <c r="G14" s="38">
        <f t="shared" si="3"/>
        <v>280289</v>
      </c>
      <c r="H14" s="38">
        <f t="shared" si="4"/>
        <v>1763274</v>
      </c>
      <c r="I14" s="38">
        <f t="shared" si="5"/>
        <v>1773866</v>
      </c>
      <c r="K14" s="96">
        <f t="shared" si="8"/>
        <v>0.010258595641646488</v>
      </c>
      <c r="M14" s="96"/>
    </row>
    <row r="15" spans="1:13" ht="15">
      <c r="A15" s="5">
        <v>44773</v>
      </c>
      <c r="B15" s="37">
        <f t="shared" si="0"/>
        <v>751922</v>
      </c>
      <c r="C15" s="37">
        <f t="shared" si="7"/>
        <v>10303</v>
      </c>
      <c r="D15" s="38">
        <f t="shared" si="1"/>
        <v>280578</v>
      </c>
      <c r="E15" s="38">
        <v>1032500</v>
      </c>
      <c r="F15" s="37">
        <f t="shared" si="2"/>
        <v>1482985</v>
      </c>
      <c r="G15" s="38">
        <f t="shared" si="3"/>
        <v>280578</v>
      </c>
      <c r="H15" s="38">
        <f t="shared" si="4"/>
        <v>1763563</v>
      </c>
      <c r="I15" s="38">
        <f t="shared" si="5"/>
        <v>1773866</v>
      </c>
      <c r="K15" s="96">
        <f t="shared" si="8"/>
        <v>0.009978692493946732</v>
      </c>
      <c r="M15" s="96"/>
    </row>
    <row r="16" spans="1:13" ht="15">
      <c r="A16" s="5">
        <v>44804</v>
      </c>
      <c r="B16" s="81">
        <f t="shared" si="0"/>
        <v>752533</v>
      </c>
      <c r="C16" s="81">
        <f t="shared" si="7"/>
        <v>10914</v>
      </c>
      <c r="D16" s="82">
        <f t="shared" si="1"/>
        <v>279967</v>
      </c>
      <c r="E16" s="82">
        <v>1032500</v>
      </c>
      <c r="F16" s="81">
        <f t="shared" si="2"/>
        <v>1482985</v>
      </c>
      <c r="G16" s="82">
        <f t="shared" si="3"/>
        <v>279967</v>
      </c>
      <c r="H16" s="82">
        <f t="shared" si="4"/>
        <v>1762952</v>
      </c>
      <c r="I16" s="82">
        <f t="shared" si="5"/>
        <v>1773866</v>
      </c>
      <c r="K16" s="96">
        <f t="shared" si="8"/>
        <v>0.01057046004842615</v>
      </c>
      <c r="M16" s="76"/>
    </row>
    <row r="17" spans="1:11" ht="15">
      <c r="A17" s="5">
        <v>44834</v>
      </c>
      <c r="B17" s="37">
        <f t="shared" si="0"/>
        <v>753220</v>
      </c>
      <c r="C17" s="37">
        <f>D35</f>
        <v>11602</v>
      </c>
      <c r="D17" s="38">
        <f>E17-B17</f>
        <v>279280</v>
      </c>
      <c r="E17" s="38">
        <v>1032500</v>
      </c>
      <c r="F17" s="37">
        <f t="shared" si="2"/>
        <v>1482983</v>
      </c>
      <c r="G17" s="38">
        <f>D17</f>
        <v>279280</v>
      </c>
      <c r="H17" s="38">
        <f>F17+G17</f>
        <v>1762263</v>
      </c>
      <c r="I17" s="38">
        <f>H17+C17</f>
        <v>1773865</v>
      </c>
      <c r="K17" s="96">
        <f t="shared" si="8"/>
        <v>0.011236803874092009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3">
        <v>44500</v>
      </c>
      <c r="B22" s="63">
        <v>594</v>
      </c>
      <c r="C22" s="64">
        <v>741275</v>
      </c>
      <c r="D22" s="65">
        <v>8747</v>
      </c>
      <c r="E22" s="65">
        <f>B22+C22+D22</f>
        <v>750616</v>
      </c>
      <c r="F22" s="64">
        <f>B22+(C22*2)</f>
        <v>1483144</v>
      </c>
    </row>
    <row r="23" spans="1:6" ht="15">
      <c r="A23" s="53">
        <v>44530</v>
      </c>
      <c r="B23" s="63">
        <v>588</v>
      </c>
      <c r="C23" s="64">
        <v>741275</v>
      </c>
      <c r="D23" s="65">
        <v>9364</v>
      </c>
      <c r="E23" s="65">
        <f>B23+C23+D23</f>
        <v>751227</v>
      </c>
      <c r="F23" s="64">
        <f>B23+(C23*2)</f>
        <v>1483138</v>
      </c>
    </row>
    <row r="24" spans="1:6" ht="15">
      <c r="A24" s="53">
        <v>44561</v>
      </c>
      <c r="B24" s="63">
        <v>508</v>
      </c>
      <c r="C24" s="64">
        <v>741355</v>
      </c>
      <c r="D24" s="65">
        <v>9434</v>
      </c>
      <c r="E24" s="65">
        <f aca="true" t="shared" si="9" ref="E24:E35">B24+C24+D24</f>
        <v>751297</v>
      </c>
      <c r="F24" s="64">
        <f aca="true" t="shared" si="10" ref="F24:F35">B24+(C24*2)</f>
        <v>1483218</v>
      </c>
    </row>
    <row r="25" spans="1:9" ht="15">
      <c r="A25" s="53">
        <v>44592</v>
      </c>
      <c r="B25" s="63">
        <v>508</v>
      </c>
      <c r="C25" s="64">
        <v>741355</v>
      </c>
      <c r="D25" s="65">
        <v>9489</v>
      </c>
      <c r="E25" s="65">
        <f t="shared" si="9"/>
        <v>751352</v>
      </c>
      <c r="F25" s="64">
        <f t="shared" si="10"/>
        <v>1483218</v>
      </c>
      <c r="I25" s="3"/>
    </row>
    <row r="26" spans="1:9" ht="15">
      <c r="A26" s="53">
        <v>44608</v>
      </c>
      <c r="B26" s="63">
        <v>508</v>
      </c>
      <c r="C26" s="64">
        <v>741355</v>
      </c>
      <c r="D26" s="65">
        <v>9214</v>
      </c>
      <c r="E26" s="65">
        <f t="shared" si="9"/>
        <v>751077</v>
      </c>
      <c r="F26" s="64">
        <f t="shared" si="10"/>
        <v>1483218</v>
      </c>
      <c r="I26" s="3"/>
    </row>
    <row r="27" spans="1:9" ht="15">
      <c r="A27" s="53">
        <v>44620</v>
      </c>
      <c r="B27" s="63">
        <v>497</v>
      </c>
      <c r="C27" s="64">
        <v>741366</v>
      </c>
      <c r="D27" s="65">
        <v>9661</v>
      </c>
      <c r="E27" s="65">
        <f t="shared" si="9"/>
        <v>751524</v>
      </c>
      <c r="F27" s="64">
        <f t="shared" si="10"/>
        <v>1483229</v>
      </c>
      <c r="I27" s="3"/>
    </row>
    <row r="28" spans="1:9" ht="15">
      <c r="A28" s="83">
        <v>44642</v>
      </c>
      <c r="B28" s="84">
        <v>203</v>
      </c>
      <c r="C28" s="85">
        <v>741366</v>
      </c>
      <c r="D28" s="86">
        <v>9360</v>
      </c>
      <c r="E28" s="86">
        <f>B28+C28+D28</f>
        <v>750929</v>
      </c>
      <c r="F28" s="85">
        <f>B28+(C28*2)</f>
        <v>1482935</v>
      </c>
      <c r="I28" s="3"/>
    </row>
    <row r="29" spans="1:9" ht="15">
      <c r="A29" s="53">
        <v>44651</v>
      </c>
      <c r="B29" s="63">
        <v>203</v>
      </c>
      <c r="C29" s="64">
        <v>741366</v>
      </c>
      <c r="D29" s="65">
        <v>9558</v>
      </c>
      <c r="E29" s="65">
        <f t="shared" si="9"/>
        <v>751127</v>
      </c>
      <c r="F29" s="64">
        <f t="shared" si="10"/>
        <v>1482935</v>
      </c>
      <c r="I29" s="3"/>
    </row>
    <row r="30" spans="1:9" ht="15">
      <c r="A30" s="53">
        <v>44681</v>
      </c>
      <c r="B30" s="63">
        <v>253</v>
      </c>
      <c r="C30" s="64">
        <v>741366</v>
      </c>
      <c r="D30" s="65">
        <v>10477</v>
      </c>
      <c r="E30" s="65">
        <f t="shared" si="9"/>
        <v>752096</v>
      </c>
      <c r="F30" s="64">
        <f t="shared" si="10"/>
        <v>1482985</v>
      </c>
      <c r="I30" s="3"/>
    </row>
    <row r="31" spans="1:9" ht="15">
      <c r="A31" s="53">
        <v>44712</v>
      </c>
      <c r="B31" s="63">
        <v>253</v>
      </c>
      <c r="C31" s="64">
        <v>741366</v>
      </c>
      <c r="D31" s="65">
        <v>10446</v>
      </c>
      <c r="E31" s="65">
        <f t="shared" si="9"/>
        <v>752065</v>
      </c>
      <c r="F31" s="64">
        <f t="shared" si="10"/>
        <v>1482985</v>
      </c>
      <c r="I31" s="3"/>
    </row>
    <row r="32" spans="1:11" ht="15">
      <c r="A32" s="53">
        <v>44742</v>
      </c>
      <c r="B32" s="63">
        <v>253</v>
      </c>
      <c r="C32" s="64">
        <v>741366</v>
      </c>
      <c r="D32" s="65">
        <v>10592</v>
      </c>
      <c r="E32" s="65">
        <f>B32+C32+D32</f>
        <v>752211</v>
      </c>
      <c r="F32" s="64">
        <f t="shared" si="10"/>
        <v>1482985</v>
      </c>
      <c r="G32" s="64"/>
      <c r="K32" s="72"/>
    </row>
    <row r="33" spans="1:9" ht="15">
      <c r="A33" s="53">
        <v>44773</v>
      </c>
      <c r="B33" s="63">
        <v>253</v>
      </c>
      <c r="C33" s="64">
        <v>741366</v>
      </c>
      <c r="D33" s="65">
        <v>10303</v>
      </c>
      <c r="E33" s="65">
        <f t="shared" si="9"/>
        <v>751922</v>
      </c>
      <c r="F33" s="64">
        <f t="shared" si="10"/>
        <v>1482985</v>
      </c>
      <c r="I33" s="3"/>
    </row>
    <row r="34" spans="1:9" ht="15">
      <c r="A34" s="53">
        <v>44804</v>
      </c>
      <c r="B34" s="63">
        <v>253</v>
      </c>
      <c r="C34" s="64">
        <v>741366</v>
      </c>
      <c r="D34" s="86">
        <v>10914</v>
      </c>
      <c r="E34" s="65">
        <f t="shared" si="9"/>
        <v>752533</v>
      </c>
      <c r="F34" s="64">
        <f t="shared" si="10"/>
        <v>1482985</v>
      </c>
      <c r="I34" s="3"/>
    </row>
    <row r="35" spans="1:9" ht="15">
      <c r="A35" s="53">
        <v>44834</v>
      </c>
      <c r="B35" s="63">
        <v>253</v>
      </c>
      <c r="C35" s="64">
        <v>741365</v>
      </c>
      <c r="D35" s="65">
        <v>11602</v>
      </c>
      <c r="E35" s="65">
        <f t="shared" si="9"/>
        <v>753220</v>
      </c>
      <c r="F35" s="64">
        <f t="shared" si="10"/>
        <v>1482983</v>
      </c>
      <c r="I35" s="3"/>
    </row>
    <row r="36" spans="1:9" ht="15">
      <c r="A36" s="53"/>
      <c r="B36" s="63"/>
      <c r="C36" s="64"/>
      <c r="D36" s="65"/>
      <c r="E36" s="65"/>
      <c r="F36" s="64"/>
      <c r="I36" s="3"/>
    </row>
    <row r="37" spans="1:9" ht="15">
      <c r="A37" s="53"/>
      <c r="B37" s="63"/>
      <c r="C37" s="64"/>
      <c r="D37" s="65"/>
      <c r="E37" s="65"/>
      <c r="F37" s="64"/>
      <c r="I37" s="3"/>
    </row>
    <row r="38" spans="1:9" ht="15">
      <c r="A38" s="53"/>
      <c r="B38" s="63"/>
      <c r="C38" s="64"/>
      <c r="D38" s="65"/>
      <c r="E38" s="65"/>
      <c r="F38" s="64"/>
      <c r="I38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="120" zoomScaleNormal="120" zoomScalePageLayoutView="0" workbookViewId="0" topLeftCell="A1">
      <selection activeCell="K30" sqref="K30"/>
    </sheetView>
  </sheetViews>
  <sheetFormatPr defaultColWidth="11.421875" defaultRowHeight="15"/>
  <cols>
    <col min="11" max="11" width="18.421875" style="0" customWidth="1"/>
  </cols>
  <sheetData>
    <row r="1" spans="1:9" ht="15">
      <c r="A1" s="9" t="s">
        <v>5</v>
      </c>
      <c r="B1" s="34"/>
      <c r="C1" s="34"/>
      <c r="F1" s="34"/>
      <c r="I1" s="3"/>
    </row>
    <row r="2" spans="2:9" ht="15" customHeight="1">
      <c r="B2" s="111" t="s">
        <v>4</v>
      </c>
      <c r="C2" s="99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11" ht="56.25" customHeight="1">
      <c r="A3" s="4"/>
      <c r="B3" s="112"/>
      <c r="C3" s="100" t="s">
        <v>6</v>
      </c>
      <c r="D3" s="106"/>
      <c r="E3" s="106"/>
      <c r="F3" s="112"/>
      <c r="G3" s="106"/>
      <c r="H3" s="110"/>
      <c r="I3" s="110"/>
      <c r="K3" s="95" t="s">
        <v>15</v>
      </c>
    </row>
    <row r="4" spans="1:11" ht="15">
      <c r="A4" s="5">
        <v>44865</v>
      </c>
      <c r="B4" s="37">
        <f aca="true" t="shared" si="0" ref="B4:B17">E22</f>
        <v>750613</v>
      </c>
      <c r="C4" s="37">
        <f>D22</f>
        <v>11736</v>
      </c>
      <c r="D4" s="38">
        <f aca="true" t="shared" si="1" ref="D4:D16">E4-B4</f>
        <v>281887</v>
      </c>
      <c r="E4" s="38">
        <v>1032500</v>
      </c>
      <c r="F4" s="37">
        <f aca="true" t="shared" si="2" ref="F4:F17">F22</f>
        <v>1482999</v>
      </c>
      <c r="G4" s="38">
        <f aca="true" t="shared" si="3" ref="G4:G16">D4</f>
        <v>281887</v>
      </c>
      <c r="H4" s="38">
        <f aca="true" t="shared" si="4" ref="H4:H16">F4+G4</f>
        <v>1764886</v>
      </c>
      <c r="I4" s="38">
        <f aca="true" t="shared" si="5" ref="I4:I16">H4+C4</f>
        <v>1776622</v>
      </c>
      <c r="K4" s="96">
        <f aca="true" t="shared" si="6" ref="K4:K10">C4/E4</f>
        <v>0.011366585956416465</v>
      </c>
    </row>
    <row r="5" spans="1:11" ht="15">
      <c r="A5" s="5">
        <v>44895</v>
      </c>
      <c r="B5" s="37">
        <f t="shared" si="0"/>
        <v>750613</v>
      </c>
      <c r="C5" s="37">
        <f aca="true" t="shared" si="7" ref="C5:C16">D23</f>
        <v>11860</v>
      </c>
      <c r="D5" s="38">
        <f t="shared" si="1"/>
        <v>281887</v>
      </c>
      <c r="E5" s="38">
        <v>1032500</v>
      </c>
      <c r="F5" s="37">
        <f t="shared" si="2"/>
        <v>1482999</v>
      </c>
      <c r="G5" s="38">
        <f t="shared" si="3"/>
        <v>281887</v>
      </c>
      <c r="H5" s="38">
        <f t="shared" si="4"/>
        <v>1764886</v>
      </c>
      <c r="I5" s="38">
        <f t="shared" si="5"/>
        <v>1776746</v>
      </c>
      <c r="K5" s="96">
        <f t="shared" si="6"/>
        <v>0.011486682808716706</v>
      </c>
    </row>
    <row r="6" spans="1:11" ht="15">
      <c r="A6" s="80">
        <v>44926</v>
      </c>
      <c r="B6" s="81">
        <f t="shared" si="0"/>
        <v>752188</v>
      </c>
      <c r="C6" s="81">
        <f t="shared" si="7"/>
        <v>12478</v>
      </c>
      <c r="D6" s="89">
        <f t="shared" si="1"/>
        <v>280312</v>
      </c>
      <c r="E6" s="82">
        <v>1032500</v>
      </c>
      <c r="F6" s="81">
        <f t="shared" si="2"/>
        <v>1483004</v>
      </c>
      <c r="G6" s="89">
        <f t="shared" si="3"/>
        <v>280312</v>
      </c>
      <c r="H6" s="89">
        <f t="shared" si="4"/>
        <v>1763316</v>
      </c>
      <c r="I6" s="89">
        <f t="shared" si="5"/>
        <v>1775794</v>
      </c>
      <c r="K6" s="96">
        <f t="shared" si="6"/>
        <v>0.012085230024213075</v>
      </c>
    </row>
    <row r="7" spans="1:11" ht="15">
      <c r="A7" s="5">
        <v>44957</v>
      </c>
      <c r="B7" s="37">
        <f t="shared" si="0"/>
        <v>752188</v>
      </c>
      <c r="C7" s="37">
        <f t="shared" si="7"/>
        <v>12812</v>
      </c>
      <c r="D7" s="38">
        <f t="shared" si="1"/>
        <v>280312</v>
      </c>
      <c r="E7" s="38">
        <v>1032500</v>
      </c>
      <c r="F7" s="37">
        <f t="shared" si="2"/>
        <v>1483004</v>
      </c>
      <c r="G7" s="38">
        <f t="shared" si="3"/>
        <v>280312</v>
      </c>
      <c r="H7" s="82">
        <f t="shared" si="4"/>
        <v>1763316</v>
      </c>
      <c r="I7" s="82">
        <f t="shared" si="5"/>
        <v>1776128</v>
      </c>
      <c r="K7" s="96">
        <f t="shared" si="6"/>
        <v>0.012408716707021792</v>
      </c>
    </row>
    <row r="8" spans="1:11" ht="15">
      <c r="A8" s="5">
        <v>44979</v>
      </c>
      <c r="B8" s="37">
        <f t="shared" si="0"/>
        <v>752188</v>
      </c>
      <c r="C8" s="37">
        <f t="shared" si="7"/>
        <v>12373</v>
      </c>
      <c r="D8" s="38">
        <f>E8-B8</f>
        <v>280312</v>
      </c>
      <c r="E8" s="38">
        <v>1032500</v>
      </c>
      <c r="F8" s="37">
        <f t="shared" si="2"/>
        <v>1483004</v>
      </c>
      <c r="G8" s="38">
        <f>D8</f>
        <v>280312</v>
      </c>
      <c r="H8" s="38">
        <f>F8+G8</f>
        <v>1763316</v>
      </c>
      <c r="I8" s="38">
        <f>H8+C8</f>
        <v>1775689</v>
      </c>
      <c r="K8" s="96">
        <f t="shared" si="6"/>
        <v>0.011983535108958838</v>
      </c>
    </row>
    <row r="9" spans="1:11" ht="15">
      <c r="A9" s="5">
        <v>44985</v>
      </c>
      <c r="B9" s="37">
        <f t="shared" si="0"/>
        <v>752188</v>
      </c>
      <c r="C9" s="37">
        <f t="shared" si="7"/>
        <v>12686</v>
      </c>
      <c r="D9" s="38">
        <f t="shared" si="1"/>
        <v>280312</v>
      </c>
      <c r="E9" s="38">
        <v>1032500</v>
      </c>
      <c r="F9" s="37">
        <f t="shared" si="2"/>
        <v>1483004</v>
      </c>
      <c r="G9" s="38">
        <f t="shared" si="3"/>
        <v>280312</v>
      </c>
      <c r="H9" s="38">
        <f t="shared" si="4"/>
        <v>1763316</v>
      </c>
      <c r="I9" s="38">
        <f t="shared" si="5"/>
        <v>1776002</v>
      </c>
      <c r="K9" s="96">
        <f t="shared" si="6"/>
        <v>0.012286682808716707</v>
      </c>
    </row>
    <row r="10" spans="1:11" ht="15">
      <c r="A10" s="80">
        <v>45013</v>
      </c>
      <c r="B10" s="81">
        <f t="shared" si="0"/>
        <v>752188</v>
      </c>
      <c r="C10" s="81">
        <f t="shared" si="7"/>
        <v>14144</v>
      </c>
      <c r="D10" s="82">
        <f>E10-B10</f>
        <v>280312</v>
      </c>
      <c r="E10" s="82">
        <v>1032500</v>
      </c>
      <c r="F10" s="81">
        <f t="shared" si="2"/>
        <v>1483154</v>
      </c>
      <c r="G10" s="82">
        <f>D10</f>
        <v>280312</v>
      </c>
      <c r="H10" s="82">
        <f>F10+G10</f>
        <v>1763466</v>
      </c>
      <c r="I10" s="82">
        <f>H10+C10</f>
        <v>1777610</v>
      </c>
      <c r="J10" s="96"/>
      <c r="K10" s="96">
        <f t="shared" si="6"/>
        <v>0.013698789346246973</v>
      </c>
    </row>
    <row r="11" spans="1:13" ht="15">
      <c r="A11" s="5">
        <v>45016</v>
      </c>
      <c r="B11" s="37">
        <f t="shared" si="0"/>
        <v>0</v>
      </c>
      <c r="C11" s="37">
        <f t="shared" si="7"/>
        <v>0</v>
      </c>
      <c r="D11" s="38">
        <f t="shared" si="1"/>
        <v>1032500</v>
      </c>
      <c r="E11" s="38">
        <v>1032500</v>
      </c>
      <c r="F11" s="37">
        <f t="shared" si="2"/>
        <v>0</v>
      </c>
      <c r="G11" s="38">
        <f t="shared" si="3"/>
        <v>1032500</v>
      </c>
      <c r="H11" s="38">
        <f t="shared" si="4"/>
        <v>1032500</v>
      </c>
      <c r="I11" s="38">
        <f t="shared" si="5"/>
        <v>1032500</v>
      </c>
      <c r="K11" s="96">
        <f aca="true" t="shared" si="8" ref="K11:K17">C11/E11</f>
        <v>0</v>
      </c>
      <c r="M11" s="96"/>
    </row>
    <row r="12" spans="1:13" ht="15">
      <c r="A12" s="5">
        <v>45046</v>
      </c>
      <c r="B12" s="37">
        <f t="shared" si="0"/>
        <v>0</v>
      </c>
      <c r="C12" s="37">
        <f t="shared" si="7"/>
        <v>0</v>
      </c>
      <c r="D12" s="38">
        <f t="shared" si="1"/>
        <v>1032500</v>
      </c>
      <c r="E12" s="38">
        <v>1032500</v>
      </c>
      <c r="F12" s="37">
        <f t="shared" si="2"/>
        <v>0</v>
      </c>
      <c r="G12" s="38">
        <f t="shared" si="3"/>
        <v>1032500</v>
      </c>
      <c r="H12" s="38">
        <f t="shared" si="4"/>
        <v>1032500</v>
      </c>
      <c r="I12" s="38">
        <f t="shared" si="5"/>
        <v>1032500</v>
      </c>
      <c r="K12" s="96">
        <f t="shared" si="8"/>
        <v>0</v>
      </c>
      <c r="M12" s="96"/>
    </row>
    <row r="13" spans="1:13" ht="15">
      <c r="A13" s="5">
        <v>45077</v>
      </c>
      <c r="B13" s="37">
        <f t="shared" si="0"/>
        <v>0</v>
      </c>
      <c r="C13" s="37">
        <f t="shared" si="7"/>
        <v>0</v>
      </c>
      <c r="D13" s="38">
        <f t="shared" si="1"/>
        <v>1032500</v>
      </c>
      <c r="E13" s="38">
        <v>1032500</v>
      </c>
      <c r="F13" s="37">
        <f t="shared" si="2"/>
        <v>0</v>
      </c>
      <c r="G13" s="38">
        <f t="shared" si="3"/>
        <v>1032500</v>
      </c>
      <c r="H13" s="38">
        <f t="shared" si="4"/>
        <v>1032500</v>
      </c>
      <c r="I13" s="38">
        <f t="shared" si="5"/>
        <v>1032500</v>
      </c>
      <c r="K13" s="96">
        <f t="shared" si="8"/>
        <v>0</v>
      </c>
      <c r="M13" s="96"/>
    </row>
    <row r="14" spans="1:13" ht="15">
      <c r="A14" s="5">
        <v>45107</v>
      </c>
      <c r="B14" s="37">
        <f t="shared" si="0"/>
        <v>0</v>
      </c>
      <c r="C14" s="37">
        <f t="shared" si="7"/>
        <v>0</v>
      </c>
      <c r="D14" s="38">
        <f>E14-B14</f>
        <v>1032500</v>
      </c>
      <c r="E14" s="38">
        <v>1032500</v>
      </c>
      <c r="F14" s="37">
        <f t="shared" si="2"/>
        <v>0</v>
      </c>
      <c r="G14" s="38">
        <f t="shared" si="3"/>
        <v>1032500</v>
      </c>
      <c r="H14" s="38">
        <f t="shared" si="4"/>
        <v>1032500</v>
      </c>
      <c r="I14" s="38">
        <f t="shared" si="5"/>
        <v>1032500</v>
      </c>
      <c r="K14" s="96">
        <f t="shared" si="8"/>
        <v>0</v>
      </c>
      <c r="M14" s="96"/>
    </row>
    <row r="15" spans="1:13" ht="15">
      <c r="A15" s="5">
        <v>45138</v>
      </c>
      <c r="B15" s="37">
        <f t="shared" si="0"/>
        <v>0</v>
      </c>
      <c r="C15" s="37">
        <f t="shared" si="7"/>
        <v>0</v>
      </c>
      <c r="D15" s="38">
        <f t="shared" si="1"/>
        <v>1032500</v>
      </c>
      <c r="E15" s="38">
        <v>1032500</v>
      </c>
      <c r="F15" s="37">
        <f t="shared" si="2"/>
        <v>0</v>
      </c>
      <c r="G15" s="38">
        <f t="shared" si="3"/>
        <v>1032500</v>
      </c>
      <c r="H15" s="38">
        <f t="shared" si="4"/>
        <v>1032500</v>
      </c>
      <c r="I15" s="38">
        <f t="shared" si="5"/>
        <v>1032500</v>
      </c>
      <c r="K15" s="96">
        <f t="shared" si="8"/>
        <v>0</v>
      </c>
      <c r="M15" s="96"/>
    </row>
    <row r="16" spans="1:13" ht="15">
      <c r="A16" s="5">
        <v>45169</v>
      </c>
      <c r="B16" s="81">
        <f t="shared" si="0"/>
        <v>0</v>
      </c>
      <c r="C16" s="81">
        <f t="shared" si="7"/>
        <v>0</v>
      </c>
      <c r="D16" s="82">
        <f t="shared" si="1"/>
        <v>1032500</v>
      </c>
      <c r="E16" s="82">
        <v>1032500</v>
      </c>
      <c r="F16" s="81">
        <f t="shared" si="2"/>
        <v>0</v>
      </c>
      <c r="G16" s="82">
        <f t="shared" si="3"/>
        <v>1032500</v>
      </c>
      <c r="H16" s="82">
        <f t="shared" si="4"/>
        <v>1032500</v>
      </c>
      <c r="I16" s="82">
        <f t="shared" si="5"/>
        <v>1032500</v>
      </c>
      <c r="K16" s="96">
        <f t="shared" si="8"/>
        <v>0</v>
      </c>
      <c r="M16" s="76"/>
    </row>
    <row r="17" spans="1:11" ht="15">
      <c r="A17" s="5">
        <v>45199</v>
      </c>
      <c r="B17" s="37">
        <f t="shared" si="0"/>
        <v>0</v>
      </c>
      <c r="C17" s="37">
        <f>D35</f>
        <v>0</v>
      </c>
      <c r="D17" s="38">
        <f>E17-B17</f>
        <v>1032500</v>
      </c>
      <c r="E17" s="38">
        <v>1032500</v>
      </c>
      <c r="F17" s="37">
        <f t="shared" si="2"/>
        <v>0</v>
      </c>
      <c r="G17" s="38">
        <f>D17</f>
        <v>1032500</v>
      </c>
      <c r="H17" s="38">
        <f>F17+G17</f>
        <v>1032500</v>
      </c>
      <c r="I17" s="38">
        <f>H17+C17</f>
        <v>1032500</v>
      </c>
      <c r="K17" s="96">
        <f t="shared" si="8"/>
        <v>0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3">
        <v>44865</v>
      </c>
      <c r="B22" s="63">
        <v>237</v>
      </c>
      <c r="C22" s="64">
        <v>741381</v>
      </c>
      <c r="D22" s="65">
        <v>11736</v>
      </c>
      <c r="E22" s="65">
        <v>750613</v>
      </c>
      <c r="F22" s="64">
        <v>1482999</v>
      </c>
    </row>
    <row r="23" spans="1:6" ht="15">
      <c r="A23" s="53">
        <v>44895</v>
      </c>
      <c r="B23" s="63">
        <v>237</v>
      </c>
      <c r="C23" s="64">
        <v>741381</v>
      </c>
      <c r="D23" s="65">
        <v>11860</v>
      </c>
      <c r="E23" s="65">
        <v>750613</v>
      </c>
      <c r="F23" s="64">
        <v>1482999</v>
      </c>
    </row>
    <row r="24" spans="1:6" ht="15">
      <c r="A24" s="53">
        <v>44926</v>
      </c>
      <c r="B24" s="63">
        <v>232</v>
      </c>
      <c r="C24" s="64">
        <v>741386</v>
      </c>
      <c r="D24" s="65">
        <v>12478</v>
      </c>
      <c r="E24" s="65">
        <v>752188</v>
      </c>
      <c r="F24" s="64">
        <v>1483004</v>
      </c>
    </row>
    <row r="25" spans="1:9" ht="15">
      <c r="A25" s="53">
        <v>44957</v>
      </c>
      <c r="B25" s="63">
        <v>232</v>
      </c>
      <c r="C25" s="64">
        <v>741386</v>
      </c>
      <c r="D25" s="65">
        <v>12812</v>
      </c>
      <c r="E25" s="65">
        <v>752188</v>
      </c>
      <c r="F25" s="64">
        <v>1483004</v>
      </c>
      <c r="I25" s="3"/>
    </row>
    <row r="26" spans="1:9" ht="15">
      <c r="A26" s="53">
        <v>44979</v>
      </c>
      <c r="B26" s="63">
        <v>232</v>
      </c>
      <c r="C26" s="64">
        <v>741386</v>
      </c>
      <c r="D26" s="65">
        <v>12373</v>
      </c>
      <c r="E26" s="65">
        <v>752188</v>
      </c>
      <c r="F26" s="64">
        <v>1483004</v>
      </c>
      <c r="I26" s="3"/>
    </row>
    <row r="27" spans="1:9" ht="15">
      <c r="A27" s="53">
        <v>44985</v>
      </c>
      <c r="B27" s="63">
        <v>232</v>
      </c>
      <c r="C27" s="64">
        <v>741386</v>
      </c>
      <c r="D27" s="65">
        <v>12686</v>
      </c>
      <c r="E27" s="65">
        <v>752188</v>
      </c>
      <c r="F27" s="64">
        <v>1483004</v>
      </c>
      <c r="I27" s="3"/>
    </row>
    <row r="28" spans="1:9" ht="15">
      <c r="A28" s="83">
        <v>45013</v>
      </c>
      <c r="B28" s="84">
        <v>82</v>
      </c>
      <c r="C28" s="85">
        <v>741536</v>
      </c>
      <c r="D28" s="86">
        <v>14144</v>
      </c>
      <c r="E28" s="86">
        <v>752188</v>
      </c>
      <c r="F28" s="85">
        <v>1483154</v>
      </c>
      <c r="I28" s="3"/>
    </row>
    <row r="29" spans="1:9" ht="15">
      <c r="A29" s="53">
        <v>45016</v>
      </c>
      <c r="B29" s="63"/>
      <c r="C29" s="64"/>
      <c r="D29" s="65"/>
      <c r="E29" s="65"/>
      <c r="F29" s="64"/>
      <c r="I29" s="3"/>
    </row>
    <row r="30" spans="1:9" ht="15">
      <c r="A30" s="53">
        <v>45046</v>
      </c>
      <c r="B30" s="63"/>
      <c r="C30" s="64"/>
      <c r="D30" s="65"/>
      <c r="E30" s="65"/>
      <c r="F30" s="64"/>
      <c r="I30" s="3"/>
    </row>
    <row r="31" spans="1:9" ht="15">
      <c r="A31" s="53">
        <v>45077</v>
      </c>
      <c r="B31" s="63"/>
      <c r="C31" s="64"/>
      <c r="D31" s="65"/>
      <c r="E31" s="65"/>
      <c r="F31" s="64"/>
      <c r="I31" s="3"/>
    </row>
    <row r="32" spans="1:11" ht="15">
      <c r="A32" s="53">
        <v>45107</v>
      </c>
      <c r="B32" s="63"/>
      <c r="C32" s="64"/>
      <c r="D32" s="65"/>
      <c r="E32" s="65"/>
      <c r="F32" s="64"/>
      <c r="G32" s="64"/>
      <c r="K32" s="72"/>
    </row>
    <row r="33" spans="1:9" ht="15">
      <c r="A33" s="53">
        <v>45138</v>
      </c>
      <c r="B33" s="63"/>
      <c r="C33" s="64"/>
      <c r="D33" s="65"/>
      <c r="E33" s="65"/>
      <c r="F33" s="64"/>
      <c r="I33" s="3"/>
    </row>
    <row r="34" spans="1:9" ht="15">
      <c r="A34" s="53">
        <v>45169</v>
      </c>
      <c r="B34" s="63"/>
      <c r="C34" s="64"/>
      <c r="D34" s="86"/>
      <c r="E34" s="65"/>
      <c r="F34" s="64"/>
      <c r="I34" s="3"/>
    </row>
    <row r="35" spans="1:9" ht="15">
      <c r="A35" s="53">
        <v>45199</v>
      </c>
      <c r="B35" s="63"/>
      <c r="C35" s="64"/>
      <c r="D35" s="65"/>
      <c r="E35" s="65"/>
      <c r="F35" s="64"/>
      <c r="I35" s="3"/>
    </row>
    <row r="36" spans="1:9" ht="15">
      <c r="A36" s="53"/>
      <c r="B36" s="63"/>
      <c r="C36" s="64"/>
      <c r="D36" s="65"/>
      <c r="E36" s="65"/>
      <c r="F36" s="64"/>
      <c r="I36" s="3"/>
    </row>
    <row r="37" spans="1:9" ht="15">
      <c r="A37" s="53"/>
      <c r="B37" s="63"/>
      <c r="C37" s="64"/>
      <c r="D37" s="65"/>
      <c r="E37" s="65"/>
      <c r="F37" s="64"/>
      <c r="I37" s="3"/>
    </row>
    <row r="38" spans="1:9" ht="15">
      <c r="A38" s="53"/>
      <c r="B38" s="63"/>
      <c r="C38" s="64"/>
      <c r="D38" s="65"/>
      <c r="E38" s="65"/>
      <c r="F38" s="64"/>
      <c r="I38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zoomScaleNormal="12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2" sqref="J32"/>
    </sheetView>
  </sheetViews>
  <sheetFormatPr defaultColWidth="11.421875" defaultRowHeight="15"/>
  <cols>
    <col min="11" max="11" width="18.421875" style="0" customWidth="1"/>
  </cols>
  <sheetData>
    <row r="1" spans="1:9" ht="15">
      <c r="A1" s="9" t="s">
        <v>5</v>
      </c>
      <c r="B1" s="34"/>
      <c r="C1" s="34"/>
      <c r="F1" s="34"/>
      <c r="I1" s="3"/>
    </row>
    <row r="2" spans="2:9" ht="15" customHeight="1">
      <c r="B2" s="111" t="s">
        <v>4</v>
      </c>
      <c r="C2" s="101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11" ht="56.25" customHeight="1">
      <c r="A3" s="4"/>
      <c r="B3" s="112"/>
      <c r="C3" s="102" t="s">
        <v>6</v>
      </c>
      <c r="D3" s="106"/>
      <c r="E3" s="106"/>
      <c r="F3" s="112"/>
      <c r="G3" s="106"/>
      <c r="H3" s="110"/>
      <c r="I3" s="110"/>
      <c r="K3" s="95" t="s">
        <v>15</v>
      </c>
    </row>
    <row r="4" spans="1:11" ht="15">
      <c r="A4" s="5">
        <v>44865</v>
      </c>
      <c r="B4" s="37">
        <f aca="true" t="shared" si="0" ref="B4:B17">E22</f>
        <v>753354</v>
      </c>
      <c r="C4" s="37">
        <f>D22</f>
        <v>11736</v>
      </c>
      <c r="D4" s="38">
        <f aca="true" t="shared" si="1" ref="D4:D16">E4-B4</f>
        <v>279146</v>
      </c>
      <c r="E4" s="38">
        <v>1032500</v>
      </c>
      <c r="F4" s="37">
        <f aca="true" t="shared" si="2" ref="F4:F17">F22</f>
        <v>1482999</v>
      </c>
      <c r="G4" s="38">
        <f aca="true" t="shared" si="3" ref="G4:G16">D4</f>
        <v>279146</v>
      </c>
      <c r="H4" s="38">
        <f aca="true" t="shared" si="4" ref="H4:H16">F4+G4</f>
        <v>1762145</v>
      </c>
      <c r="I4" s="38">
        <f aca="true" t="shared" si="5" ref="I4:I16">H4+C4</f>
        <v>1773881</v>
      </c>
      <c r="K4" s="96">
        <f aca="true" t="shared" si="6" ref="K4:K17">C4/E4</f>
        <v>0.011366585956416465</v>
      </c>
    </row>
    <row r="5" spans="1:11" ht="15">
      <c r="A5" s="5">
        <v>44895</v>
      </c>
      <c r="B5" s="37">
        <f t="shared" si="0"/>
        <v>753478</v>
      </c>
      <c r="C5" s="37">
        <f aca="true" t="shared" si="7" ref="C5:C16">D23</f>
        <v>11860</v>
      </c>
      <c r="D5" s="38">
        <f t="shared" si="1"/>
        <v>279022</v>
      </c>
      <c r="E5" s="38">
        <v>1032500</v>
      </c>
      <c r="F5" s="37">
        <f t="shared" si="2"/>
        <v>1482999</v>
      </c>
      <c r="G5" s="38">
        <f t="shared" si="3"/>
        <v>279022</v>
      </c>
      <c r="H5" s="38">
        <f t="shared" si="4"/>
        <v>1762021</v>
      </c>
      <c r="I5" s="38">
        <f t="shared" si="5"/>
        <v>1773881</v>
      </c>
      <c r="K5" s="96">
        <f t="shared" si="6"/>
        <v>0.011486682808716706</v>
      </c>
    </row>
    <row r="6" spans="1:11" ht="15">
      <c r="A6" s="80">
        <v>44926</v>
      </c>
      <c r="B6" s="81">
        <f t="shared" si="0"/>
        <v>754096</v>
      </c>
      <c r="C6" s="81">
        <f t="shared" si="7"/>
        <v>12478</v>
      </c>
      <c r="D6" s="89">
        <f t="shared" si="1"/>
        <v>278404</v>
      </c>
      <c r="E6" s="82">
        <v>1032500</v>
      </c>
      <c r="F6" s="81">
        <f t="shared" si="2"/>
        <v>1483004</v>
      </c>
      <c r="G6" s="89">
        <f t="shared" si="3"/>
        <v>278404</v>
      </c>
      <c r="H6" s="89">
        <f t="shared" si="4"/>
        <v>1761408</v>
      </c>
      <c r="I6" s="89">
        <f t="shared" si="5"/>
        <v>1773886</v>
      </c>
      <c r="K6" s="96">
        <f t="shared" si="6"/>
        <v>0.012085230024213075</v>
      </c>
    </row>
    <row r="7" spans="1:11" ht="15">
      <c r="A7" s="5">
        <v>44957</v>
      </c>
      <c r="B7" s="37">
        <f t="shared" si="0"/>
        <v>754430</v>
      </c>
      <c r="C7" s="37">
        <f t="shared" si="7"/>
        <v>12812</v>
      </c>
      <c r="D7" s="38">
        <f t="shared" si="1"/>
        <v>278070</v>
      </c>
      <c r="E7" s="38">
        <v>1032500</v>
      </c>
      <c r="F7" s="37">
        <f t="shared" si="2"/>
        <v>1483004</v>
      </c>
      <c r="G7" s="38">
        <f t="shared" si="3"/>
        <v>278070</v>
      </c>
      <c r="H7" s="82">
        <f t="shared" si="4"/>
        <v>1761074</v>
      </c>
      <c r="I7" s="82">
        <f t="shared" si="5"/>
        <v>1773886</v>
      </c>
      <c r="K7" s="96">
        <f t="shared" si="6"/>
        <v>0.012408716707021792</v>
      </c>
    </row>
    <row r="8" spans="1:11" ht="15">
      <c r="A8" s="5">
        <v>44979</v>
      </c>
      <c r="B8" s="37">
        <f t="shared" si="0"/>
        <v>753991</v>
      </c>
      <c r="C8" s="37">
        <f t="shared" si="7"/>
        <v>12373</v>
      </c>
      <c r="D8" s="38">
        <f>E8-B8</f>
        <v>278509</v>
      </c>
      <c r="E8" s="38">
        <v>1032500</v>
      </c>
      <c r="F8" s="37">
        <f t="shared" si="2"/>
        <v>1483004</v>
      </c>
      <c r="G8" s="38">
        <f>D8</f>
        <v>278509</v>
      </c>
      <c r="H8" s="38">
        <f>F8+G8</f>
        <v>1761513</v>
      </c>
      <c r="I8" s="38">
        <f>H8+C8</f>
        <v>1773886</v>
      </c>
      <c r="K8" s="96">
        <f t="shared" si="6"/>
        <v>0.011983535108958838</v>
      </c>
    </row>
    <row r="9" spans="1:11" ht="15">
      <c r="A9" s="5">
        <v>44985</v>
      </c>
      <c r="B9" s="37">
        <f t="shared" si="0"/>
        <v>754304</v>
      </c>
      <c r="C9" s="37">
        <f t="shared" si="7"/>
        <v>12686</v>
      </c>
      <c r="D9" s="38">
        <f t="shared" si="1"/>
        <v>278196</v>
      </c>
      <c r="E9" s="38">
        <v>1032500</v>
      </c>
      <c r="F9" s="37">
        <f t="shared" si="2"/>
        <v>1483004</v>
      </c>
      <c r="G9" s="38">
        <f t="shared" si="3"/>
        <v>278196</v>
      </c>
      <c r="H9" s="38">
        <f t="shared" si="4"/>
        <v>1761200</v>
      </c>
      <c r="I9" s="38">
        <f t="shared" si="5"/>
        <v>1773886</v>
      </c>
      <c r="K9" s="96">
        <f t="shared" si="6"/>
        <v>0.012286682808716707</v>
      </c>
    </row>
    <row r="10" spans="1:11" ht="15">
      <c r="A10" s="80">
        <v>45013</v>
      </c>
      <c r="B10" s="81">
        <f t="shared" si="0"/>
        <v>755762</v>
      </c>
      <c r="C10" s="81">
        <f t="shared" si="7"/>
        <v>14144</v>
      </c>
      <c r="D10" s="82">
        <f>E10-B10</f>
        <v>276738</v>
      </c>
      <c r="E10" s="82">
        <v>1032500</v>
      </c>
      <c r="F10" s="81">
        <f t="shared" si="2"/>
        <v>1483154</v>
      </c>
      <c r="G10" s="82">
        <f>D10</f>
        <v>276738</v>
      </c>
      <c r="H10" s="82">
        <f>F10+G10</f>
        <v>1759892</v>
      </c>
      <c r="I10" s="82">
        <f>H10+C10</f>
        <v>1774036</v>
      </c>
      <c r="J10" s="96"/>
      <c r="K10" s="96">
        <f t="shared" si="6"/>
        <v>0.013698789346246973</v>
      </c>
    </row>
    <row r="11" spans="1:13" ht="15">
      <c r="A11" s="5">
        <v>45016</v>
      </c>
      <c r="B11" s="81">
        <f t="shared" si="0"/>
        <v>756037</v>
      </c>
      <c r="C11" s="81">
        <f t="shared" si="7"/>
        <v>14419</v>
      </c>
      <c r="D11" s="82">
        <f t="shared" si="1"/>
        <v>276463</v>
      </c>
      <c r="E11" s="82">
        <v>1032500</v>
      </c>
      <c r="F11" s="81">
        <f t="shared" si="2"/>
        <v>1483154</v>
      </c>
      <c r="G11" s="82">
        <f t="shared" si="3"/>
        <v>276463</v>
      </c>
      <c r="H11" s="82">
        <f t="shared" si="4"/>
        <v>1759617</v>
      </c>
      <c r="I11" s="82">
        <f t="shared" si="5"/>
        <v>1774036</v>
      </c>
      <c r="K11" s="96">
        <f t="shared" si="6"/>
        <v>0.013965133171912832</v>
      </c>
      <c r="M11" s="96"/>
    </row>
    <row r="12" spans="1:13" ht="15">
      <c r="A12" s="5">
        <v>45046</v>
      </c>
      <c r="B12" s="37">
        <f t="shared" si="0"/>
        <v>757337</v>
      </c>
      <c r="C12" s="37">
        <f t="shared" si="7"/>
        <v>15719</v>
      </c>
      <c r="D12" s="38">
        <f t="shared" si="1"/>
        <v>275163</v>
      </c>
      <c r="E12" s="38">
        <v>1032500</v>
      </c>
      <c r="F12" s="37">
        <f t="shared" si="2"/>
        <v>1483186</v>
      </c>
      <c r="G12" s="38">
        <f t="shared" si="3"/>
        <v>275163</v>
      </c>
      <c r="H12" s="38">
        <f t="shared" si="4"/>
        <v>1758349</v>
      </c>
      <c r="I12" s="38">
        <f t="shared" si="5"/>
        <v>1774068</v>
      </c>
      <c r="K12" s="96">
        <f t="shared" si="6"/>
        <v>0.015224213075060533</v>
      </c>
      <c r="M12" s="96"/>
    </row>
    <row r="13" spans="1:13" ht="15">
      <c r="A13" s="5">
        <v>45077</v>
      </c>
      <c r="B13" s="37">
        <f t="shared" si="0"/>
        <v>757738</v>
      </c>
      <c r="C13" s="37">
        <f t="shared" si="7"/>
        <v>16120</v>
      </c>
      <c r="D13" s="38">
        <f t="shared" si="1"/>
        <v>274762</v>
      </c>
      <c r="E13" s="38">
        <v>1032500</v>
      </c>
      <c r="F13" s="37">
        <f t="shared" si="2"/>
        <v>1483186</v>
      </c>
      <c r="G13" s="38">
        <f t="shared" si="3"/>
        <v>274762</v>
      </c>
      <c r="H13" s="38">
        <f t="shared" si="4"/>
        <v>1757948</v>
      </c>
      <c r="I13" s="38">
        <f t="shared" si="5"/>
        <v>1774068</v>
      </c>
      <c r="K13" s="96">
        <f t="shared" si="6"/>
        <v>0.015612590799031477</v>
      </c>
      <c r="M13" s="96"/>
    </row>
    <row r="14" spans="1:13" ht="15">
      <c r="A14" s="5">
        <v>45107</v>
      </c>
      <c r="B14" s="37">
        <f t="shared" si="0"/>
        <v>757279</v>
      </c>
      <c r="C14" s="37">
        <f t="shared" si="7"/>
        <v>15661</v>
      </c>
      <c r="D14" s="38">
        <f>E14-B14</f>
        <v>275221</v>
      </c>
      <c r="E14" s="38">
        <v>1032500</v>
      </c>
      <c r="F14" s="37">
        <f t="shared" si="2"/>
        <v>1483186</v>
      </c>
      <c r="G14" s="38">
        <f t="shared" si="3"/>
        <v>275221</v>
      </c>
      <c r="H14" s="38">
        <f t="shared" si="4"/>
        <v>1758407</v>
      </c>
      <c r="I14" s="38">
        <f t="shared" si="5"/>
        <v>1774068</v>
      </c>
      <c r="K14" s="96">
        <f t="shared" si="6"/>
        <v>0.015168038740920096</v>
      </c>
      <c r="M14" s="96"/>
    </row>
    <row r="15" spans="1:13" ht="15">
      <c r="A15" s="5">
        <v>45138</v>
      </c>
      <c r="B15" s="37">
        <f t="shared" si="0"/>
        <v>757018</v>
      </c>
      <c r="C15" s="37">
        <f t="shared" si="7"/>
        <v>15360</v>
      </c>
      <c r="D15" s="38">
        <f t="shared" si="1"/>
        <v>275482</v>
      </c>
      <c r="E15" s="38">
        <v>1032500</v>
      </c>
      <c r="F15" s="37">
        <f t="shared" si="2"/>
        <v>1483226</v>
      </c>
      <c r="G15" s="38">
        <f t="shared" si="3"/>
        <v>275482</v>
      </c>
      <c r="H15" s="38">
        <f t="shared" si="4"/>
        <v>1758708</v>
      </c>
      <c r="I15" s="38">
        <f t="shared" si="5"/>
        <v>1774068</v>
      </c>
      <c r="K15" s="96">
        <f t="shared" si="6"/>
        <v>0.014876513317191283</v>
      </c>
      <c r="M15" s="96"/>
    </row>
    <row r="16" spans="1:13" ht="15">
      <c r="A16" s="5">
        <v>45169</v>
      </c>
      <c r="B16" s="81">
        <f t="shared" si="0"/>
        <v>0</v>
      </c>
      <c r="C16" s="81">
        <f t="shared" si="7"/>
        <v>0</v>
      </c>
      <c r="D16" s="82">
        <f t="shared" si="1"/>
        <v>1032500</v>
      </c>
      <c r="E16" s="82">
        <v>1032500</v>
      </c>
      <c r="F16" s="81">
        <f t="shared" si="2"/>
        <v>0</v>
      </c>
      <c r="G16" s="82">
        <f t="shared" si="3"/>
        <v>1032500</v>
      </c>
      <c r="H16" s="82">
        <f t="shared" si="4"/>
        <v>1032500</v>
      </c>
      <c r="I16" s="82">
        <f t="shared" si="5"/>
        <v>1032500</v>
      </c>
      <c r="K16" s="96">
        <f t="shared" si="6"/>
        <v>0</v>
      </c>
      <c r="M16" s="76"/>
    </row>
    <row r="17" spans="1:11" ht="15">
      <c r="A17" s="5">
        <v>45199</v>
      </c>
      <c r="B17" s="37">
        <f t="shared" si="0"/>
        <v>0</v>
      </c>
      <c r="C17" s="37">
        <f>D35</f>
        <v>0</v>
      </c>
      <c r="D17" s="38">
        <f>E17-B17</f>
        <v>1032500</v>
      </c>
      <c r="E17" s="38">
        <v>1032500</v>
      </c>
      <c r="F17" s="37">
        <f t="shared" si="2"/>
        <v>0</v>
      </c>
      <c r="G17" s="38">
        <f>D17</f>
        <v>1032500</v>
      </c>
      <c r="H17" s="38">
        <f>F17+G17</f>
        <v>1032500</v>
      </c>
      <c r="I17" s="38">
        <f>H17+C17</f>
        <v>1032500</v>
      </c>
      <c r="K17" s="96">
        <f t="shared" si="6"/>
        <v>0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3">
        <v>44865</v>
      </c>
      <c r="B22" s="63">
        <v>237</v>
      </c>
      <c r="C22" s="64">
        <v>741381</v>
      </c>
      <c r="D22" s="65">
        <v>11736</v>
      </c>
      <c r="E22" s="65">
        <f aca="true" t="shared" si="8" ref="E22:E35">B22+C22+D22</f>
        <v>753354</v>
      </c>
      <c r="F22" s="64">
        <f aca="true" t="shared" si="9" ref="F22:F33">B22+(C22*2)</f>
        <v>1482999</v>
      </c>
    </row>
    <row r="23" spans="1:6" ht="15">
      <c r="A23" s="53">
        <v>44895</v>
      </c>
      <c r="B23" s="63">
        <v>237</v>
      </c>
      <c r="C23" s="64">
        <v>741381</v>
      </c>
      <c r="D23" s="65">
        <v>11860</v>
      </c>
      <c r="E23" s="65">
        <f t="shared" si="8"/>
        <v>753478</v>
      </c>
      <c r="F23" s="64">
        <f t="shared" si="9"/>
        <v>1482999</v>
      </c>
    </row>
    <row r="24" spans="1:6" ht="15">
      <c r="A24" s="53">
        <v>44926</v>
      </c>
      <c r="B24" s="63">
        <v>232</v>
      </c>
      <c r="C24" s="64">
        <v>741386</v>
      </c>
      <c r="D24" s="65">
        <v>12478</v>
      </c>
      <c r="E24" s="65">
        <f t="shared" si="8"/>
        <v>754096</v>
      </c>
      <c r="F24" s="64">
        <f t="shared" si="9"/>
        <v>1483004</v>
      </c>
    </row>
    <row r="25" spans="1:9" ht="15">
      <c r="A25" s="53">
        <v>44957</v>
      </c>
      <c r="B25" s="63">
        <v>232</v>
      </c>
      <c r="C25" s="64">
        <v>741386</v>
      </c>
      <c r="D25" s="65">
        <v>12812</v>
      </c>
      <c r="E25" s="65">
        <f t="shared" si="8"/>
        <v>754430</v>
      </c>
      <c r="F25" s="64">
        <f t="shared" si="9"/>
        <v>1483004</v>
      </c>
      <c r="I25" s="3"/>
    </row>
    <row r="26" spans="1:9" ht="15">
      <c r="A26" s="53">
        <v>44979</v>
      </c>
      <c r="B26" s="63">
        <v>232</v>
      </c>
      <c r="C26" s="64">
        <v>741386</v>
      </c>
      <c r="D26" s="65">
        <v>12373</v>
      </c>
      <c r="E26" s="65">
        <f t="shared" si="8"/>
        <v>753991</v>
      </c>
      <c r="F26" s="64">
        <f t="shared" si="9"/>
        <v>1483004</v>
      </c>
      <c r="I26" s="3"/>
    </row>
    <row r="27" spans="1:9" ht="15">
      <c r="A27" s="83">
        <v>44985</v>
      </c>
      <c r="B27" s="84">
        <v>232</v>
      </c>
      <c r="C27" s="85">
        <v>741386</v>
      </c>
      <c r="D27" s="86">
        <v>12686</v>
      </c>
      <c r="E27" s="86">
        <f t="shared" si="8"/>
        <v>754304</v>
      </c>
      <c r="F27" s="85">
        <f t="shared" si="9"/>
        <v>1483004</v>
      </c>
      <c r="I27" s="3"/>
    </row>
    <row r="28" spans="1:9" ht="15">
      <c r="A28" s="83">
        <v>45013</v>
      </c>
      <c r="B28" s="84">
        <v>82</v>
      </c>
      <c r="C28" s="85">
        <v>741536</v>
      </c>
      <c r="D28" s="86">
        <v>14144</v>
      </c>
      <c r="E28" s="86">
        <f t="shared" si="8"/>
        <v>755762</v>
      </c>
      <c r="F28" s="85">
        <f t="shared" si="9"/>
        <v>1483154</v>
      </c>
      <c r="I28" s="3"/>
    </row>
    <row r="29" spans="1:9" ht="15">
      <c r="A29" s="53">
        <v>45016</v>
      </c>
      <c r="B29" s="63">
        <v>82</v>
      </c>
      <c r="C29" s="64">
        <v>741536</v>
      </c>
      <c r="D29" s="65">
        <v>14419</v>
      </c>
      <c r="E29" s="65">
        <f t="shared" si="8"/>
        <v>756037</v>
      </c>
      <c r="F29" s="64">
        <f t="shared" si="9"/>
        <v>1483154</v>
      </c>
      <c r="I29" s="3"/>
    </row>
    <row r="30" spans="1:9" ht="15">
      <c r="A30" s="53">
        <v>45046</v>
      </c>
      <c r="B30" s="63">
        <v>50</v>
      </c>
      <c r="C30" s="64">
        <v>741568</v>
      </c>
      <c r="D30" s="65">
        <v>15719</v>
      </c>
      <c r="E30" s="65">
        <f t="shared" si="8"/>
        <v>757337</v>
      </c>
      <c r="F30" s="64">
        <f t="shared" si="9"/>
        <v>1483186</v>
      </c>
      <c r="I30" s="3"/>
    </row>
    <row r="31" spans="1:9" ht="15">
      <c r="A31" s="53">
        <v>45077</v>
      </c>
      <c r="B31" s="63">
        <v>50</v>
      </c>
      <c r="C31" s="64">
        <v>741568</v>
      </c>
      <c r="D31" s="65">
        <v>16120</v>
      </c>
      <c r="E31" s="65">
        <f t="shared" si="8"/>
        <v>757738</v>
      </c>
      <c r="F31" s="64">
        <f t="shared" si="9"/>
        <v>1483186</v>
      </c>
      <c r="I31" s="3"/>
    </row>
    <row r="32" spans="1:11" ht="15">
      <c r="A32" s="53">
        <v>45107</v>
      </c>
      <c r="B32" s="63">
        <v>50</v>
      </c>
      <c r="C32" s="64">
        <v>741568</v>
      </c>
      <c r="D32" s="65">
        <v>15661</v>
      </c>
      <c r="E32" s="65">
        <f t="shared" si="8"/>
        <v>757279</v>
      </c>
      <c r="F32" s="64">
        <f t="shared" si="9"/>
        <v>1483186</v>
      </c>
      <c r="G32" s="64"/>
      <c r="K32" s="72"/>
    </row>
    <row r="33" spans="1:9" ht="15">
      <c r="A33" s="53">
        <v>45138</v>
      </c>
      <c r="B33" s="63">
        <v>90</v>
      </c>
      <c r="C33" s="64">
        <v>741568</v>
      </c>
      <c r="D33" s="65">
        <v>15360</v>
      </c>
      <c r="E33" s="65">
        <f t="shared" si="8"/>
        <v>757018</v>
      </c>
      <c r="F33" s="64">
        <f t="shared" si="9"/>
        <v>1483226</v>
      </c>
      <c r="I33" s="3"/>
    </row>
    <row r="34" spans="1:9" ht="15">
      <c r="A34" s="53">
        <v>45169</v>
      </c>
      <c r="B34" s="63"/>
      <c r="C34" s="64"/>
      <c r="D34" s="86"/>
      <c r="E34" s="65">
        <f t="shared" si="8"/>
        <v>0</v>
      </c>
      <c r="F34" s="64"/>
      <c r="I34" s="3"/>
    </row>
    <row r="35" spans="1:9" ht="15">
      <c r="A35" s="53">
        <v>45199</v>
      </c>
      <c r="B35" s="63"/>
      <c r="C35" s="64"/>
      <c r="D35" s="65"/>
      <c r="E35" s="65">
        <f t="shared" si="8"/>
        <v>0</v>
      </c>
      <c r="F35" s="64"/>
      <c r="I35" s="3"/>
    </row>
    <row r="36" spans="1:9" ht="15">
      <c r="A36" s="53"/>
      <c r="B36" s="63"/>
      <c r="C36" s="64"/>
      <c r="D36" s="65"/>
      <c r="E36" s="65"/>
      <c r="F36" s="64"/>
      <c r="I36" s="3"/>
    </row>
    <row r="37" spans="1:9" ht="15">
      <c r="A37" s="53"/>
      <c r="B37" s="63"/>
      <c r="C37" s="64"/>
      <c r="D37" s="65"/>
      <c r="E37" s="65"/>
      <c r="F37" s="64"/>
      <c r="I37" s="3"/>
    </row>
    <row r="38" spans="1:9" ht="15">
      <c r="A38" s="53"/>
      <c r="B38" s="63"/>
      <c r="C38" s="64"/>
      <c r="D38" s="65"/>
      <c r="E38" s="65"/>
      <c r="F38" s="64"/>
      <c r="I38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D25" sqref="D25"/>
    </sheetView>
  </sheetViews>
  <sheetFormatPr defaultColWidth="11.421875" defaultRowHeight="15"/>
  <sheetData>
    <row r="1" spans="1:9" ht="15">
      <c r="A1" s="9" t="s">
        <v>5</v>
      </c>
      <c r="B1" s="1"/>
      <c r="C1" s="1"/>
      <c r="F1" s="1"/>
      <c r="I1" s="3"/>
    </row>
    <row r="2" spans="2:9" ht="15">
      <c r="B2" s="107" t="s">
        <v>4</v>
      </c>
      <c r="C2" s="31"/>
      <c r="D2" s="105" t="s">
        <v>3</v>
      </c>
      <c r="E2" s="105" t="s">
        <v>2</v>
      </c>
      <c r="F2" s="107" t="s">
        <v>0</v>
      </c>
      <c r="G2" s="105" t="s">
        <v>1</v>
      </c>
      <c r="H2" s="103" t="s">
        <v>8</v>
      </c>
      <c r="I2" s="103" t="s">
        <v>7</v>
      </c>
    </row>
    <row r="3" spans="1:9" ht="56.25" customHeight="1">
      <c r="A3" s="4"/>
      <c r="B3" s="108"/>
      <c r="C3" s="32" t="s">
        <v>6</v>
      </c>
      <c r="D3" s="106"/>
      <c r="E3" s="106"/>
      <c r="F3" s="108"/>
      <c r="G3" s="106"/>
      <c r="H3" s="104"/>
      <c r="I3" s="104"/>
    </row>
    <row r="4" spans="1:9" ht="15">
      <c r="A4" s="5">
        <v>41943</v>
      </c>
      <c r="B4" s="7">
        <f aca="true" t="shared" si="0" ref="B4:B16">E22</f>
        <v>790353</v>
      </c>
      <c r="C4" s="7">
        <f>D22</f>
        <v>37969</v>
      </c>
      <c r="D4" s="6">
        <f aca="true" t="shared" si="1" ref="D4:D10">E4-B4</f>
        <v>348709</v>
      </c>
      <c r="E4" s="6">
        <v>1139062</v>
      </c>
      <c r="F4" s="7">
        <f aca="true" t="shared" si="2" ref="F4:F15">F22</f>
        <v>1504613</v>
      </c>
      <c r="G4" s="6">
        <f aca="true" t="shared" si="3" ref="G4:G9">D4</f>
        <v>348709</v>
      </c>
      <c r="H4" s="6">
        <f aca="true" t="shared" si="4" ref="H4:H9">F4+G4</f>
        <v>1853322</v>
      </c>
      <c r="I4" s="6">
        <f aca="true" t="shared" si="5" ref="I4:I9">H4+C4</f>
        <v>1891291</v>
      </c>
    </row>
    <row r="5" spans="1:9" ht="15">
      <c r="A5" s="5">
        <v>41973</v>
      </c>
      <c r="B5" s="7">
        <f t="shared" si="0"/>
        <v>788436</v>
      </c>
      <c r="C5" s="7">
        <f>D23</f>
        <v>39393</v>
      </c>
      <c r="D5" s="6">
        <f t="shared" si="1"/>
        <v>350626</v>
      </c>
      <c r="E5" s="6">
        <v>1139062</v>
      </c>
      <c r="F5" s="7">
        <f t="shared" si="2"/>
        <v>1497892</v>
      </c>
      <c r="G5" s="6">
        <f t="shared" si="3"/>
        <v>350626</v>
      </c>
      <c r="H5" s="6">
        <f t="shared" si="4"/>
        <v>1848518</v>
      </c>
      <c r="I5" s="6">
        <f t="shared" si="5"/>
        <v>1887911</v>
      </c>
    </row>
    <row r="6" spans="1:9" ht="15">
      <c r="A6" s="12">
        <v>42004</v>
      </c>
      <c r="B6" s="7">
        <f t="shared" si="0"/>
        <v>790204</v>
      </c>
      <c r="C6" s="7">
        <f>D24</f>
        <v>41037</v>
      </c>
      <c r="D6" s="15">
        <f t="shared" si="1"/>
        <v>348858</v>
      </c>
      <c r="E6" s="15">
        <v>1139062</v>
      </c>
      <c r="F6" s="7">
        <f t="shared" si="2"/>
        <v>1498016</v>
      </c>
      <c r="G6" s="15">
        <f t="shared" si="3"/>
        <v>348858</v>
      </c>
      <c r="H6" s="15">
        <f t="shared" si="4"/>
        <v>1846874</v>
      </c>
      <c r="I6" s="15">
        <f t="shared" si="5"/>
        <v>1887911</v>
      </c>
    </row>
    <row r="7" spans="1:9" ht="15">
      <c r="A7" s="12">
        <v>42035</v>
      </c>
      <c r="B7" s="7">
        <f t="shared" si="0"/>
        <v>792249</v>
      </c>
      <c r="C7" s="7">
        <v>43082</v>
      </c>
      <c r="D7" s="6">
        <f t="shared" si="1"/>
        <v>346813</v>
      </c>
      <c r="E7" s="6">
        <v>1139062</v>
      </c>
      <c r="F7" s="7">
        <f t="shared" si="2"/>
        <v>1498016</v>
      </c>
      <c r="G7" s="6">
        <f t="shared" si="3"/>
        <v>346813</v>
      </c>
      <c r="H7" s="6">
        <f t="shared" si="4"/>
        <v>1844829</v>
      </c>
      <c r="I7" s="6">
        <f t="shared" si="5"/>
        <v>1887911</v>
      </c>
    </row>
    <row r="8" spans="1:9" ht="15">
      <c r="A8" s="5">
        <v>42063</v>
      </c>
      <c r="B8" s="7">
        <f t="shared" si="0"/>
        <v>791292</v>
      </c>
      <c r="C8" s="7">
        <f>D26</f>
        <v>42125</v>
      </c>
      <c r="D8" s="6">
        <f t="shared" si="1"/>
        <v>347770</v>
      </c>
      <c r="E8" s="6">
        <v>1139062</v>
      </c>
      <c r="F8" s="7">
        <f t="shared" si="2"/>
        <v>1498016</v>
      </c>
      <c r="G8" s="6">
        <f t="shared" si="3"/>
        <v>347770</v>
      </c>
      <c r="H8" s="6">
        <f t="shared" si="4"/>
        <v>1845786</v>
      </c>
      <c r="I8" s="6">
        <f t="shared" si="5"/>
        <v>1887911</v>
      </c>
    </row>
    <row r="9" spans="1:9" ht="15">
      <c r="A9" s="5">
        <v>42090</v>
      </c>
      <c r="B9" s="7">
        <f t="shared" si="0"/>
        <v>791879</v>
      </c>
      <c r="C9" s="7">
        <f>D27</f>
        <v>42712</v>
      </c>
      <c r="D9" s="6">
        <f t="shared" si="1"/>
        <v>347183</v>
      </c>
      <c r="E9" s="6">
        <v>1139062</v>
      </c>
      <c r="F9" s="7">
        <f>F27</f>
        <v>1498026</v>
      </c>
      <c r="G9" s="6">
        <f t="shared" si="3"/>
        <v>347183</v>
      </c>
      <c r="H9" s="6">
        <f t="shared" si="4"/>
        <v>1845209</v>
      </c>
      <c r="I9" s="6">
        <f t="shared" si="5"/>
        <v>1887921</v>
      </c>
    </row>
    <row r="10" spans="1:9" ht="15">
      <c r="A10" s="5">
        <v>42094</v>
      </c>
      <c r="B10" s="7">
        <f t="shared" si="0"/>
        <v>788568</v>
      </c>
      <c r="C10" s="7">
        <f>D28</f>
        <v>42539</v>
      </c>
      <c r="D10" s="6">
        <f t="shared" si="1"/>
        <v>350494</v>
      </c>
      <c r="E10" s="6">
        <v>1139062</v>
      </c>
      <c r="F10" s="7">
        <f t="shared" si="2"/>
        <v>1491750</v>
      </c>
      <c r="G10" s="6">
        <f aca="true" t="shared" si="6" ref="G10:G16">D10</f>
        <v>350494</v>
      </c>
      <c r="H10" s="6">
        <f aca="true" t="shared" si="7" ref="H10:H16">F10+G10</f>
        <v>1842244</v>
      </c>
      <c r="I10" s="6">
        <f aca="true" t="shared" si="8" ref="I10:I16">H10+C10</f>
        <v>1884783</v>
      </c>
    </row>
    <row r="11" spans="1:9" ht="15">
      <c r="A11" s="5">
        <v>42124</v>
      </c>
      <c r="B11" s="7">
        <f t="shared" si="0"/>
        <v>787705</v>
      </c>
      <c r="C11" s="7">
        <f aca="true" t="shared" si="9" ref="C11:C16">D29</f>
        <v>41645</v>
      </c>
      <c r="D11" s="6">
        <f aca="true" t="shared" si="10" ref="D11:D16">E11-B11</f>
        <v>351357</v>
      </c>
      <c r="E11" s="6">
        <v>1139062</v>
      </c>
      <c r="F11" s="7">
        <f t="shared" si="2"/>
        <v>1491793</v>
      </c>
      <c r="G11" s="6">
        <f t="shared" si="6"/>
        <v>351357</v>
      </c>
      <c r="H11" s="6">
        <f t="shared" si="7"/>
        <v>1843150</v>
      </c>
      <c r="I11" s="6">
        <f t="shared" si="8"/>
        <v>1884795</v>
      </c>
    </row>
    <row r="12" spans="1:9" ht="15">
      <c r="A12" s="5">
        <v>42155</v>
      </c>
      <c r="B12" s="7">
        <f t="shared" si="0"/>
        <v>788115</v>
      </c>
      <c r="C12" s="7">
        <f t="shared" si="9"/>
        <v>42055</v>
      </c>
      <c r="D12" s="6">
        <f t="shared" si="10"/>
        <v>350947</v>
      </c>
      <c r="E12" s="6">
        <v>1139062</v>
      </c>
      <c r="F12" s="7">
        <f t="shared" si="2"/>
        <v>1491793</v>
      </c>
      <c r="G12" s="6">
        <f t="shared" si="6"/>
        <v>350947</v>
      </c>
      <c r="H12" s="6">
        <f t="shared" si="7"/>
        <v>1842740</v>
      </c>
      <c r="I12" s="6">
        <f t="shared" si="8"/>
        <v>1884795</v>
      </c>
    </row>
    <row r="13" spans="1:9" ht="15">
      <c r="A13" s="5">
        <v>42185</v>
      </c>
      <c r="B13" s="7">
        <f t="shared" si="0"/>
        <v>788137</v>
      </c>
      <c r="C13" s="7">
        <f t="shared" si="9"/>
        <v>42077</v>
      </c>
      <c r="D13" s="6">
        <f t="shared" si="10"/>
        <v>350925</v>
      </c>
      <c r="E13" s="6">
        <v>1139062</v>
      </c>
      <c r="F13" s="7">
        <f t="shared" si="2"/>
        <v>1491793</v>
      </c>
      <c r="G13" s="6">
        <f t="shared" si="6"/>
        <v>350925</v>
      </c>
      <c r="H13" s="6">
        <f t="shared" si="7"/>
        <v>1842718</v>
      </c>
      <c r="I13" s="6">
        <f t="shared" si="8"/>
        <v>1884795</v>
      </c>
    </row>
    <row r="14" spans="1:9" ht="15">
      <c r="A14" s="5">
        <v>42216</v>
      </c>
      <c r="B14" s="7">
        <f t="shared" si="0"/>
        <v>787486</v>
      </c>
      <c r="C14" s="7">
        <f t="shared" si="9"/>
        <v>41426</v>
      </c>
      <c r="D14" s="6">
        <f t="shared" si="10"/>
        <v>351576</v>
      </c>
      <c r="E14" s="6">
        <v>1139062</v>
      </c>
      <c r="F14" s="7">
        <f t="shared" si="2"/>
        <v>1491793</v>
      </c>
      <c r="G14" s="6">
        <f t="shared" si="6"/>
        <v>351576</v>
      </c>
      <c r="H14" s="6">
        <f t="shared" si="7"/>
        <v>1843369</v>
      </c>
      <c r="I14" s="6">
        <f t="shared" si="8"/>
        <v>1884795</v>
      </c>
    </row>
    <row r="15" spans="1:9" ht="15">
      <c r="A15" s="5">
        <v>42247</v>
      </c>
      <c r="B15" s="7">
        <f t="shared" si="0"/>
        <v>788273</v>
      </c>
      <c r="C15" s="7">
        <f t="shared" si="9"/>
        <v>42213</v>
      </c>
      <c r="D15" s="6">
        <f t="shared" si="10"/>
        <v>350789</v>
      </c>
      <c r="E15" s="6">
        <v>1139062</v>
      </c>
      <c r="F15" s="7">
        <f t="shared" si="2"/>
        <v>1491793</v>
      </c>
      <c r="G15" s="6">
        <f t="shared" si="6"/>
        <v>350789</v>
      </c>
      <c r="H15" s="6">
        <f t="shared" si="7"/>
        <v>1842582</v>
      </c>
      <c r="I15" s="6">
        <f t="shared" si="8"/>
        <v>1884795</v>
      </c>
    </row>
    <row r="16" spans="1:9" ht="15">
      <c r="A16" s="5">
        <v>42277</v>
      </c>
      <c r="B16" s="7">
        <f t="shared" si="0"/>
        <v>788726</v>
      </c>
      <c r="C16" s="7">
        <f t="shared" si="9"/>
        <v>42666</v>
      </c>
      <c r="D16" s="6">
        <f t="shared" si="10"/>
        <v>350336</v>
      </c>
      <c r="E16" s="6">
        <v>1139062</v>
      </c>
      <c r="F16" s="7">
        <v>1491793</v>
      </c>
      <c r="G16" s="6">
        <f t="shared" si="6"/>
        <v>350336</v>
      </c>
      <c r="H16" s="6">
        <f t="shared" si="7"/>
        <v>1842129</v>
      </c>
      <c r="I16" s="6">
        <f t="shared" si="8"/>
        <v>1884795</v>
      </c>
    </row>
    <row r="17" spans="1:9" ht="15">
      <c r="A17" s="5"/>
      <c r="B17" s="7"/>
      <c r="C17" s="7"/>
      <c r="D17" s="22"/>
      <c r="E17" s="6"/>
      <c r="F17" s="7"/>
      <c r="G17" s="6"/>
      <c r="H17" s="6"/>
      <c r="I17" s="6"/>
    </row>
    <row r="18" spans="1:9" ht="15">
      <c r="A18" s="5"/>
      <c r="B18" s="24"/>
      <c r="C18" s="24"/>
      <c r="D18" s="23"/>
      <c r="E18" s="13"/>
      <c r="F18" s="14"/>
      <c r="G18" s="13"/>
      <c r="H18" s="13"/>
      <c r="I18" s="13"/>
    </row>
    <row r="19" ht="15">
      <c r="A19" s="2"/>
    </row>
    <row r="20" spans="1:6" ht="30">
      <c r="A20" s="20" t="s">
        <v>11</v>
      </c>
      <c r="B20" s="16" t="s">
        <v>12</v>
      </c>
      <c r="C20" s="16" t="s">
        <v>13</v>
      </c>
      <c r="D20" s="16" t="s">
        <v>6</v>
      </c>
      <c r="E20" s="21" t="s">
        <v>9</v>
      </c>
      <c r="F20" s="16" t="s">
        <v>10</v>
      </c>
    </row>
    <row r="21" spans="1:6" ht="15">
      <c r="A21" s="25">
        <v>41912</v>
      </c>
      <c r="B21" s="18">
        <v>155</v>
      </c>
      <c r="C21" s="18">
        <v>755624</v>
      </c>
      <c r="D21" s="59">
        <v>34984</v>
      </c>
      <c r="E21" s="19">
        <f>B21+C21+D21</f>
        <v>790763</v>
      </c>
      <c r="F21" s="18">
        <f>B21+(C21*2)</f>
        <v>1511403</v>
      </c>
    </row>
    <row r="22" spans="1:6" ht="15">
      <c r="A22" s="33">
        <v>41943</v>
      </c>
      <c r="B22" s="16">
        <v>155</v>
      </c>
      <c r="C22" s="18">
        <v>752229</v>
      </c>
      <c r="D22" s="16">
        <v>37969</v>
      </c>
      <c r="E22" s="19">
        <f aca="true" t="shared" si="11" ref="E22:E32">B22+C22+D22</f>
        <v>790353</v>
      </c>
      <c r="F22" s="18">
        <f aca="true" t="shared" si="12" ref="F22:F32">B22+(C22*2)</f>
        <v>1504613</v>
      </c>
    </row>
    <row r="23" spans="1:6" ht="15">
      <c r="A23" s="33">
        <v>41973</v>
      </c>
      <c r="B23" s="16">
        <v>194</v>
      </c>
      <c r="C23" s="18">
        <v>748849</v>
      </c>
      <c r="D23" s="16">
        <v>39393</v>
      </c>
      <c r="E23" s="19">
        <f t="shared" si="11"/>
        <v>788436</v>
      </c>
      <c r="F23" s="18">
        <f t="shared" si="12"/>
        <v>1497892</v>
      </c>
    </row>
    <row r="24" spans="1:6" ht="15">
      <c r="A24" s="33">
        <v>42004</v>
      </c>
      <c r="B24" s="16">
        <v>318</v>
      </c>
      <c r="C24" s="18">
        <v>748849</v>
      </c>
      <c r="D24" s="16">
        <v>41037</v>
      </c>
      <c r="E24" s="19">
        <f t="shared" si="11"/>
        <v>790204</v>
      </c>
      <c r="F24" s="18">
        <f t="shared" si="12"/>
        <v>1498016</v>
      </c>
    </row>
    <row r="25" spans="1:9" ht="15">
      <c r="A25" s="17">
        <v>42035</v>
      </c>
      <c r="B25" s="18">
        <v>318</v>
      </c>
      <c r="C25" s="18">
        <v>748849</v>
      </c>
      <c r="D25" s="59">
        <v>43082</v>
      </c>
      <c r="E25" s="19">
        <f t="shared" si="11"/>
        <v>792249</v>
      </c>
      <c r="F25" s="18">
        <f t="shared" si="12"/>
        <v>1498016</v>
      </c>
      <c r="I25" s="3"/>
    </row>
    <row r="26" spans="1:9" ht="15">
      <c r="A26" s="17">
        <v>42063</v>
      </c>
      <c r="B26" s="26">
        <v>318</v>
      </c>
      <c r="C26" s="26">
        <v>748849</v>
      </c>
      <c r="D26" s="27">
        <v>42125</v>
      </c>
      <c r="E26" s="19">
        <f t="shared" si="11"/>
        <v>791292</v>
      </c>
      <c r="F26" s="18">
        <f t="shared" si="12"/>
        <v>1498016</v>
      </c>
      <c r="I26" s="3"/>
    </row>
    <row r="27" spans="1:9" ht="15">
      <c r="A27" s="17">
        <v>42090</v>
      </c>
      <c r="B27" s="28">
        <v>308</v>
      </c>
      <c r="C27" s="29">
        <v>748859</v>
      </c>
      <c r="D27" s="16">
        <v>42712</v>
      </c>
      <c r="E27" s="19">
        <f t="shared" si="11"/>
        <v>791879</v>
      </c>
      <c r="F27" s="18">
        <f t="shared" si="12"/>
        <v>1498026</v>
      </c>
      <c r="I27" s="3"/>
    </row>
    <row r="28" spans="1:9" ht="15">
      <c r="A28" s="17">
        <v>42094</v>
      </c>
      <c r="B28" s="28">
        <v>308</v>
      </c>
      <c r="C28" s="29">
        <v>745721</v>
      </c>
      <c r="D28" s="16">
        <v>42539</v>
      </c>
      <c r="E28" s="19">
        <f t="shared" si="11"/>
        <v>788568</v>
      </c>
      <c r="F28" s="18">
        <f t="shared" si="12"/>
        <v>1491750</v>
      </c>
      <c r="I28" s="3"/>
    </row>
    <row r="29" spans="1:9" ht="15">
      <c r="A29" s="17">
        <v>42124</v>
      </c>
      <c r="B29" s="18">
        <v>327</v>
      </c>
      <c r="C29" s="18">
        <v>745733</v>
      </c>
      <c r="D29" s="19">
        <v>41645</v>
      </c>
      <c r="E29" s="19">
        <f t="shared" si="11"/>
        <v>787705</v>
      </c>
      <c r="F29" s="18">
        <f t="shared" si="12"/>
        <v>1491793</v>
      </c>
      <c r="I29" s="3"/>
    </row>
    <row r="30" spans="1:9" ht="15">
      <c r="A30" s="17">
        <v>42155</v>
      </c>
      <c r="B30" s="18">
        <v>327</v>
      </c>
      <c r="C30" s="18">
        <v>745733</v>
      </c>
      <c r="D30" s="19">
        <v>42055</v>
      </c>
      <c r="E30" s="19">
        <f t="shared" si="11"/>
        <v>788115</v>
      </c>
      <c r="F30" s="18">
        <f t="shared" si="12"/>
        <v>1491793</v>
      </c>
      <c r="I30" s="3"/>
    </row>
    <row r="31" spans="1:9" ht="15">
      <c r="A31" s="17">
        <v>42185</v>
      </c>
      <c r="B31" s="18">
        <v>327</v>
      </c>
      <c r="C31" s="18">
        <v>745733</v>
      </c>
      <c r="D31" s="19">
        <v>42077</v>
      </c>
      <c r="E31" s="19">
        <f t="shared" si="11"/>
        <v>788137</v>
      </c>
      <c r="F31" s="18">
        <f t="shared" si="12"/>
        <v>1491793</v>
      </c>
      <c r="I31" s="3"/>
    </row>
    <row r="32" spans="1:9" ht="15">
      <c r="A32" s="17">
        <v>42216</v>
      </c>
      <c r="B32" s="18">
        <v>327</v>
      </c>
      <c r="C32" s="18">
        <v>745733</v>
      </c>
      <c r="D32" s="19">
        <v>41426</v>
      </c>
      <c r="E32" s="19">
        <f t="shared" si="11"/>
        <v>787486</v>
      </c>
      <c r="F32" s="18">
        <f t="shared" si="12"/>
        <v>1491793</v>
      </c>
      <c r="I32" s="3"/>
    </row>
    <row r="33" spans="1:9" ht="15">
      <c r="A33" s="17">
        <v>42247</v>
      </c>
      <c r="B33" s="18">
        <v>327</v>
      </c>
      <c r="C33" s="18">
        <v>745733</v>
      </c>
      <c r="D33" s="19">
        <v>42213</v>
      </c>
      <c r="E33" s="19">
        <f>B33+C33+D33</f>
        <v>788273</v>
      </c>
      <c r="F33" s="18">
        <f>B33+(C33*2)</f>
        <v>1491793</v>
      </c>
      <c r="I33" s="3"/>
    </row>
    <row r="34" spans="1:9" ht="15">
      <c r="A34" s="17">
        <v>42277</v>
      </c>
      <c r="B34" s="18">
        <v>327</v>
      </c>
      <c r="C34" s="18">
        <v>745733</v>
      </c>
      <c r="D34" s="19">
        <v>42666</v>
      </c>
      <c r="E34" s="19">
        <f>B34+C34+D34</f>
        <v>788726</v>
      </c>
      <c r="F34" s="18">
        <f>B34+(C34*2)</f>
        <v>1491793</v>
      </c>
      <c r="I34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D22" sqref="D22"/>
    </sheetView>
  </sheetViews>
  <sheetFormatPr defaultColWidth="11.421875" defaultRowHeight="15"/>
  <sheetData>
    <row r="1" spans="1:9" ht="15">
      <c r="A1" s="9" t="s">
        <v>5</v>
      </c>
      <c r="B1" s="34"/>
      <c r="C1" s="34"/>
      <c r="F1" s="34"/>
      <c r="I1" s="3"/>
    </row>
    <row r="2" spans="2:9" ht="15">
      <c r="B2" s="111" t="s">
        <v>4</v>
      </c>
      <c r="C2" s="35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9" ht="56.25" customHeight="1">
      <c r="A3" s="4"/>
      <c r="B3" s="112"/>
      <c r="C3" s="36" t="s">
        <v>6</v>
      </c>
      <c r="D3" s="106"/>
      <c r="E3" s="106"/>
      <c r="F3" s="112"/>
      <c r="G3" s="106"/>
      <c r="H3" s="110"/>
      <c r="I3" s="110"/>
    </row>
    <row r="4" spans="1:9" ht="15">
      <c r="A4" s="5">
        <v>42308</v>
      </c>
      <c r="B4" s="37">
        <f>E23</f>
        <v>788913</v>
      </c>
      <c r="C4" s="37">
        <f>D23</f>
        <v>42709</v>
      </c>
      <c r="D4" s="38">
        <f aca="true" t="shared" si="0" ref="D4:D17">E4-B4</f>
        <v>350149</v>
      </c>
      <c r="E4" s="38">
        <v>1139062</v>
      </c>
      <c r="F4" s="37">
        <f>F23</f>
        <v>1491937</v>
      </c>
      <c r="G4" s="38">
        <f aca="true" t="shared" si="1" ref="G4:G17">D4</f>
        <v>350149</v>
      </c>
      <c r="H4" s="38">
        <f aca="true" t="shared" si="2" ref="H4:H17">F4+G4</f>
        <v>1842086</v>
      </c>
      <c r="I4" s="38">
        <f aca="true" t="shared" si="3" ref="I4:I17">H4+C4</f>
        <v>1884795</v>
      </c>
    </row>
    <row r="5" spans="1:9" ht="15">
      <c r="A5" s="5">
        <v>42338</v>
      </c>
      <c r="B5" s="37">
        <f>E24</f>
        <v>787922</v>
      </c>
      <c r="C5" s="37">
        <f>D24</f>
        <v>41707</v>
      </c>
      <c r="D5" s="38">
        <f t="shared" si="0"/>
        <v>351140</v>
      </c>
      <c r="E5" s="38">
        <v>1139062</v>
      </c>
      <c r="F5" s="37">
        <f>F24</f>
        <v>1491969</v>
      </c>
      <c r="G5" s="38">
        <f t="shared" si="1"/>
        <v>351140</v>
      </c>
      <c r="H5" s="38">
        <f t="shared" si="2"/>
        <v>1843109</v>
      </c>
      <c r="I5" s="38">
        <f t="shared" si="3"/>
        <v>1884816</v>
      </c>
    </row>
    <row r="6" spans="1:9" ht="15">
      <c r="A6" s="12">
        <v>42369</v>
      </c>
      <c r="B6" s="37">
        <f>E25</f>
        <v>789098</v>
      </c>
      <c r="C6" s="37">
        <f>D25</f>
        <v>42883</v>
      </c>
      <c r="D6" s="39">
        <f t="shared" si="0"/>
        <v>349964</v>
      </c>
      <c r="E6" s="38">
        <v>1139062</v>
      </c>
      <c r="F6" s="37">
        <f>F25</f>
        <v>1491991</v>
      </c>
      <c r="G6" s="39">
        <f t="shared" si="1"/>
        <v>349964</v>
      </c>
      <c r="H6" s="39">
        <f t="shared" si="2"/>
        <v>1841955</v>
      </c>
      <c r="I6" s="39">
        <f t="shared" si="3"/>
        <v>1884838</v>
      </c>
    </row>
    <row r="7" spans="1:9" ht="15">
      <c r="A7" s="12">
        <v>42400</v>
      </c>
      <c r="B7" s="37">
        <f>E26</f>
        <v>788825</v>
      </c>
      <c r="C7" s="37">
        <f>D26</f>
        <v>42510</v>
      </c>
      <c r="D7" s="38">
        <f t="shared" si="0"/>
        <v>350237</v>
      </c>
      <c r="E7" s="38">
        <v>1139062</v>
      </c>
      <c r="F7" s="37">
        <f>F26</f>
        <v>1492091</v>
      </c>
      <c r="G7" s="38">
        <f t="shared" si="1"/>
        <v>350237</v>
      </c>
      <c r="H7" s="38">
        <f t="shared" si="2"/>
        <v>1842328</v>
      </c>
      <c r="I7" s="38">
        <f t="shared" si="3"/>
        <v>1884838</v>
      </c>
    </row>
    <row r="8" spans="1:9" ht="15">
      <c r="A8" s="12">
        <v>42417</v>
      </c>
      <c r="B8" s="37">
        <f>E27</f>
        <v>789345</v>
      </c>
      <c r="C8" s="37">
        <f>D27</f>
        <v>43030</v>
      </c>
      <c r="D8" s="38">
        <f t="shared" si="0"/>
        <v>349717</v>
      </c>
      <c r="E8" s="38">
        <v>1139062</v>
      </c>
      <c r="F8" s="37">
        <f>F27</f>
        <v>1492091</v>
      </c>
      <c r="G8" s="38">
        <f t="shared" si="1"/>
        <v>349717</v>
      </c>
      <c r="H8" s="38">
        <f t="shared" si="2"/>
        <v>1841808</v>
      </c>
      <c r="I8" s="38">
        <f t="shared" si="3"/>
        <v>1884838</v>
      </c>
    </row>
    <row r="9" spans="1:9" ht="15">
      <c r="A9" s="5">
        <v>42429</v>
      </c>
      <c r="B9" s="37">
        <f aca="true" t="shared" si="4" ref="B9:B17">E28</f>
        <v>789184</v>
      </c>
      <c r="C9" s="37">
        <f aca="true" t="shared" si="5" ref="C9:C17">D28</f>
        <v>42598</v>
      </c>
      <c r="D9" s="38">
        <f t="shared" si="0"/>
        <v>349878</v>
      </c>
      <c r="E9" s="38">
        <v>1139062</v>
      </c>
      <c r="F9" s="37">
        <f aca="true" t="shared" si="6" ref="F9:F17">F28</f>
        <v>1492362</v>
      </c>
      <c r="G9" s="38">
        <f t="shared" si="1"/>
        <v>349878</v>
      </c>
      <c r="H9" s="38">
        <f t="shared" si="2"/>
        <v>1842240</v>
      </c>
      <c r="I9" s="38">
        <f t="shared" si="3"/>
        <v>1884838</v>
      </c>
    </row>
    <row r="10" spans="1:9" ht="15">
      <c r="A10" s="5">
        <v>42452</v>
      </c>
      <c r="B10" s="37">
        <f t="shared" si="4"/>
        <v>790796</v>
      </c>
      <c r="C10" s="37">
        <f t="shared" si="5"/>
        <v>44380</v>
      </c>
      <c r="D10" s="38">
        <f t="shared" si="0"/>
        <v>348266</v>
      </c>
      <c r="E10" s="38">
        <v>1139062</v>
      </c>
      <c r="F10" s="37">
        <f>F29</f>
        <v>1492192</v>
      </c>
      <c r="G10" s="38">
        <f t="shared" si="1"/>
        <v>348266</v>
      </c>
      <c r="H10" s="38">
        <f t="shared" si="2"/>
        <v>1840458</v>
      </c>
      <c r="I10" s="38">
        <f t="shared" si="3"/>
        <v>1884838</v>
      </c>
    </row>
    <row r="11" spans="1:9" ht="15">
      <c r="A11" s="5">
        <v>42460</v>
      </c>
      <c r="B11" s="37">
        <f t="shared" si="4"/>
        <v>791317</v>
      </c>
      <c r="C11" s="37">
        <f t="shared" si="5"/>
        <v>44901</v>
      </c>
      <c r="D11" s="38">
        <f t="shared" si="0"/>
        <v>347745</v>
      </c>
      <c r="E11" s="38">
        <v>1139062</v>
      </c>
      <c r="F11" s="37">
        <f t="shared" si="6"/>
        <v>1492212</v>
      </c>
      <c r="G11" s="38">
        <f t="shared" si="1"/>
        <v>347745</v>
      </c>
      <c r="H11" s="38">
        <f t="shared" si="2"/>
        <v>1839957</v>
      </c>
      <c r="I11" s="38">
        <f t="shared" si="3"/>
        <v>1884858</v>
      </c>
    </row>
    <row r="12" spans="1:9" ht="15">
      <c r="A12" s="5">
        <v>42490</v>
      </c>
      <c r="B12" s="37">
        <f t="shared" si="4"/>
        <v>792165</v>
      </c>
      <c r="C12" s="37">
        <f t="shared" si="5"/>
        <v>45749</v>
      </c>
      <c r="D12" s="38">
        <f t="shared" si="0"/>
        <v>346897</v>
      </c>
      <c r="E12" s="38">
        <v>1139062</v>
      </c>
      <c r="F12" s="37">
        <f t="shared" si="6"/>
        <v>1492212</v>
      </c>
      <c r="G12" s="38">
        <f t="shared" si="1"/>
        <v>346897</v>
      </c>
      <c r="H12" s="38">
        <f t="shared" si="2"/>
        <v>1839109</v>
      </c>
      <c r="I12" s="38">
        <f t="shared" si="3"/>
        <v>1884858</v>
      </c>
    </row>
    <row r="13" spans="1:9" ht="15">
      <c r="A13" s="5">
        <v>42521</v>
      </c>
      <c r="B13" s="37">
        <f t="shared" si="4"/>
        <v>792156</v>
      </c>
      <c r="C13" s="37">
        <f t="shared" si="5"/>
        <v>45740</v>
      </c>
      <c r="D13" s="38">
        <f t="shared" si="0"/>
        <v>346906</v>
      </c>
      <c r="E13" s="38">
        <v>1139062</v>
      </c>
      <c r="F13" s="37">
        <f t="shared" si="6"/>
        <v>1492212</v>
      </c>
      <c r="G13" s="38">
        <f t="shared" si="1"/>
        <v>346906</v>
      </c>
      <c r="H13" s="38">
        <f t="shared" si="2"/>
        <v>1839118</v>
      </c>
      <c r="I13" s="38">
        <f t="shared" si="3"/>
        <v>1884858</v>
      </c>
    </row>
    <row r="14" spans="1:9" ht="15">
      <c r="A14" s="5">
        <v>42551</v>
      </c>
      <c r="B14" s="37">
        <f t="shared" si="4"/>
        <v>792545</v>
      </c>
      <c r="C14" s="37">
        <f t="shared" si="5"/>
        <v>46129</v>
      </c>
      <c r="D14" s="38">
        <f t="shared" si="0"/>
        <v>346517</v>
      </c>
      <c r="E14" s="38">
        <v>1139062</v>
      </c>
      <c r="F14" s="37">
        <f t="shared" si="6"/>
        <v>1492212</v>
      </c>
      <c r="G14" s="38">
        <f t="shared" si="1"/>
        <v>346517</v>
      </c>
      <c r="H14" s="38">
        <f t="shared" si="2"/>
        <v>1838729</v>
      </c>
      <c r="I14" s="38">
        <f t="shared" si="3"/>
        <v>1884858</v>
      </c>
    </row>
    <row r="15" spans="1:9" ht="15">
      <c r="A15" s="5">
        <v>42582</v>
      </c>
      <c r="B15" s="37">
        <f t="shared" si="4"/>
        <v>793643</v>
      </c>
      <c r="C15" s="37">
        <f t="shared" si="5"/>
        <v>47206</v>
      </c>
      <c r="D15" s="38">
        <f t="shared" si="0"/>
        <v>345419</v>
      </c>
      <c r="E15" s="38">
        <v>1139062</v>
      </c>
      <c r="F15" s="37">
        <f t="shared" si="6"/>
        <v>1492273</v>
      </c>
      <c r="G15" s="38">
        <f t="shared" si="1"/>
        <v>345419</v>
      </c>
      <c r="H15" s="38">
        <f t="shared" si="2"/>
        <v>1837692</v>
      </c>
      <c r="I15" s="38">
        <f t="shared" si="3"/>
        <v>1884898</v>
      </c>
    </row>
    <row r="16" spans="1:9" ht="15">
      <c r="A16" s="5">
        <v>42613</v>
      </c>
      <c r="B16" s="37">
        <f t="shared" si="4"/>
        <v>794082</v>
      </c>
      <c r="C16" s="37">
        <f t="shared" si="5"/>
        <v>47645</v>
      </c>
      <c r="D16" s="38">
        <f t="shared" si="0"/>
        <v>344980</v>
      </c>
      <c r="E16" s="38">
        <v>1139062</v>
      </c>
      <c r="F16" s="37">
        <f t="shared" si="6"/>
        <v>1492303</v>
      </c>
      <c r="G16" s="38">
        <f t="shared" si="1"/>
        <v>344980</v>
      </c>
      <c r="H16" s="38">
        <f t="shared" si="2"/>
        <v>1837283</v>
      </c>
      <c r="I16" s="38">
        <f t="shared" si="3"/>
        <v>1884928</v>
      </c>
    </row>
    <row r="17" spans="1:9" ht="15">
      <c r="A17" s="5">
        <v>42643</v>
      </c>
      <c r="B17" s="37">
        <f t="shared" si="4"/>
        <v>795258</v>
      </c>
      <c r="C17" s="37">
        <f t="shared" si="5"/>
        <v>48831</v>
      </c>
      <c r="D17" s="38">
        <f t="shared" si="0"/>
        <v>343804</v>
      </c>
      <c r="E17" s="38">
        <v>1139062</v>
      </c>
      <c r="F17" s="37">
        <f t="shared" si="6"/>
        <v>1492283</v>
      </c>
      <c r="G17" s="38">
        <f t="shared" si="1"/>
        <v>343804</v>
      </c>
      <c r="H17" s="38">
        <f t="shared" si="2"/>
        <v>1836087</v>
      </c>
      <c r="I17" s="38">
        <f t="shared" si="3"/>
        <v>1884918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20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25">
        <v>42277</v>
      </c>
      <c r="B22" s="47">
        <v>327</v>
      </c>
      <c r="C22" s="45">
        <v>745733</v>
      </c>
      <c r="D22" s="19">
        <v>42666</v>
      </c>
      <c r="E22" s="19">
        <f>B22+C22+D22</f>
        <v>788726</v>
      </c>
      <c r="F22" s="45">
        <f>B22+(C22*2)</f>
        <v>1491793</v>
      </c>
    </row>
    <row r="23" spans="1:6" ht="15">
      <c r="A23" s="33">
        <v>42308</v>
      </c>
      <c r="B23" s="48">
        <v>471</v>
      </c>
      <c r="C23" s="45">
        <v>745733</v>
      </c>
      <c r="D23" s="30">
        <v>42709</v>
      </c>
      <c r="E23" s="19">
        <f aca="true" t="shared" si="7" ref="E23:E34">B23+C23+D23</f>
        <v>788913</v>
      </c>
      <c r="F23" s="45">
        <f aca="true" t="shared" si="8" ref="F23:F34">B23+(C23*2)</f>
        <v>1491937</v>
      </c>
    </row>
    <row r="24" spans="1:6" ht="15">
      <c r="A24" s="33">
        <v>42338</v>
      </c>
      <c r="B24" s="48">
        <v>461</v>
      </c>
      <c r="C24" s="45">
        <v>745754</v>
      </c>
      <c r="D24" s="30">
        <v>41707</v>
      </c>
      <c r="E24" s="19">
        <f t="shared" si="7"/>
        <v>787922</v>
      </c>
      <c r="F24" s="45">
        <f t="shared" si="8"/>
        <v>1491969</v>
      </c>
    </row>
    <row r="25" spans="1:6" ht="15">
      <c r="A25" s="33">
        <v>42369</v>
      </c>
      <c r="B25" s="48">
        <v>439</v>
      </c>
      <c r="C25" s="45">
        <v>745776</v>
      </c>
      <c r="D25" s="30">
        <v>42883</v>
      </c>
      <c r="E25" s="19">
        <f t="shared" si="7"/>
        <v>789098</v>
      </c>
      <c r="F25" s="45">
        <f t="shared" si="8"/>
        <v>1491991</v>
      </c>
    </row>
    <row r="26" spans="1:9" ht="15">
      <c r="A26" s="17">
        <v>42400</v>
      </c>
      <c r="B26" s="47">
        <v>539</v>
      </c>
      <c r="C26" s="45">
        <v>745776</v>
      </c>
      <c r="D26" s="19">
        <v>42510</v>
      </c>
      <c r="E26" s="19">
        <f t="shared" si="7"/>
        <v>788825</v>
      </c>
      <c r="F26" s="45">
        <f t="shared" si="8"/>
        <v>1492091</v>
      </c>
      <c r="I26" s="3"/>
    </row>
    <row r="27" spans="1:9" ht="15">
      <c r="A27" s="17">
        <v>42417</v>
      </c>
      <c r="B27" s="47">
        <v>539</v>
      </c>
      <c r="C27" s="45">
        <v>745776</v>
      </c>
      <c r="D27" s="19">
        <v>43030</v>
      </c>
      <c r="E27" s="19">
        <f t="shared" si="7"/>
        <v>789345</v>
      </c>
      <c r="F27" s="45">
        <f t="shared" si="8"/>
        <v>1492091</v>
      </c>
      <c r="I27" s="3"/>
    </row>
    <row r="28" spans="1:9" ht="15">
      <c r="A28" s="17">
        <v>42429</v>
      </c>
      <c r="B28" s="47">
        <v>810</v>
      </c>
      <c r="C28" s="47">
        <v>745776</v>
      </c>
      <c r="D28" s="46">
        <v>42598</v>
      </c>
      <c r="E28" s="19">
        <f t="shared" si="7"/>
        <v>789184</v>
      </c>
      <c r="F28" s="45">
        <f t="shared" si="8"/>
        <v>1492362</v>
      </c>
      <c r="I28" s="3"/>
    </row>
    <row r="29" spans="1:9" ht="15">
      <c r="A29" s="17">
        <v>42452</v>
      </c>
      <c r="B29" s="47">
        <v>640</v>
      </c>
      <c r="C29" s="47">
        <v>745776</v>
      </c>
      <c r="D29" s="30">
        <v>44380</v>
      </c>
      <c r="E29" s="19">
        <f t="shared" si="7"/>
        <v>790796</v>
      </c>
      <c r="F29" s="45">
        <f t="shared" si="8"/>
        <v>1492192</v>
      </c>
      <c r="I29" s="3"/>
    </row>
    <row r="30" spans="1:9" ht="15">
      <c r="A30" s="17">
        <v>42460</v>
      </c>
      <c r="B30" s="47">
        <v>620</v>
      </c>
      <c r="C30" s="47">
        <v>745796</v>
      </c>
      <c r="D30" s="30">
        <f>42598+4940-2637</f>
        <v>44901</v>
      </c>
      <c r="E30" s="19">
        <f t="shared" si="7"/>
        <v>791317</v>
      </c>
      <c r="F30" s="45">
        <f t="shared" si="8"/>
        <v>1492212</v>
      </c>
      <c r="I30" s="3"/>
    </row>
    <row r="31" spans="1:9" ht="15">
      <c r="A31" s="17">
        <v>42490</v>
      </c>
      <c r="B31" s="47">
        <v>620</v>
      </c>
      <c r="C31" s="45">
        <v>745796</v>
      </c>
      <c r="D31" s="19">
        <f>44901+3250-2402</f>
        <v>45749</v>
      </c>
      <c r="E31" s="19">
        <f t="shared" si="7"/>
        <v>792165</v>
      </c>
      <c r="F31" s="45">
        <f t="shared" si="8"/>
        <v>1492212</v>
      </c>
      <c r="I31" s="3"/>
    </row>
    <row r="32" spans="1:9" ht="15">
      <c r="A32" s="17">
        <v>42521</v>
      </c>
      <c r="B32" s="45">
        <v>620</v>
      </c>
      <c r="C32" s="45">
        <v>745796</v>
      </c>
      <c r="D32" s="19">
        <f>D31+956-965</f>
        <v>45740</v>
      </c>
      <c r="E32" s="19">
        <f t="shared" si="7"/>
        <v>792156</v>
      </c>
      <c r="F32" s="45">
        <f t="shared" si="8"/>
        <v>1492212</v>
      </c>
      <c r="I32" s="3"/>
    </row>
    <row r="33" spans="1:9" ht="15">
      <c r="A33" s="17">
        <v>42551</v>
      </c>
      <c r="B33" s="45">
        <v>620</v>
      </c>
      <c r="C33" s="45">
        <v>745796</v>
      </c>
      <c r="D33" s="19">
        <f>D32+2374-1985</f>
        <v>46129</v>
      </c>
      <c r="E33" s="19">
        <f t="shared" si="7"/>
        <v>792545</v>
      </c>
      <c r="F33" s="45">
        <f t="shared" si="8"/>
        <v>1492212</v>
      </c>
      <c r="I33" s="3"/>
    </row>
    <row r="34" spans="1:9" ht="15">
      <c r="A34" s="17">
        <v>42582</v>
      </c>
      <c r="B34" s="45">
        <v>601</v>
      </c>
      <c r="C34" s="45">
        <v>745836</v>
      </c>
      <c r="D34" s="19">
        <f>D33+2940-1863</f>
        <v>47206</v>
      </c>
      <c r="E34" s="19">
        <f t="shared" si="7"/>
        <v>793643</v>
      </c>
      <c r="F34" s="45">
        <f t="shared" si="8"/>
        <v>1492273</v>
      </c>
      <c r="I34" s="3"/>
    </row>
    <row r="35" spans="1:9" ht="15">
      <c r="A35" s="17">
        <v>42613</v>
      </c>
      <c r="B35" s="45">
        <v>571</v>
      </c>
      <c r="C35" s="45">
        <v>745866</v>
      </c>
      <c r="D35" s="19">
        <f>D34+1825-1386</f>
        <v>47645</v>
      </c>
      <c r="E35" s="19">
        <f>B35+C35+D35</f>
        <v>794082</v>
      </c>
      <c r="F35" s="45">
        <f>B35+(C35*2)</f>
        <v>1492303</v>
      </c>
      <c r="I35" s="3"/>
    </row>
    <row r="36" spans="1:9" ht="15">
      <c r="A36" s="17">
        <v>42643</v>
      </c>
      <c r="B36" s="45">
        <v>571</v>
      </c>
      <c r="C36" s="45">
        <v>745856</v>
      </c>
      <c r="D36" s="19">
        <f>D35+2462-1276</f>
        <v>48831</v>
      </c>
      <c r="E36" s="19">
        <f>B36+C36+D36</f>
        <v>795258</v>
      </c>
      <c r="F36" s="45">
        <f>B36+(C36*2)</f>
        <v>1492283</v>
      </c>
      <c r="I36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D26" sqref="D26"/>
    </sheetView>
  </sheetViews>
  <sheetFormatPr defaultColWidth="11.421875" defaultRowHeight="15"/>
  <sheetData>
    <row r="1" spans="1:9" ht="15">
      <c r="A1" s="9" t="s">
        <v>5</v>
      </c>
      <c r="B1" s="34"/>
      <c r="C1" s="34"/>
      <c r="F1" s="34"/>
      <c r="I1" s="3"/>
    </row>
    <row r="2" spans="2:9" ht="15">
      <c r="B2" s="111" t="s">
        <v>4</v>
      </c>
      <c r="C2" s="49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9" ht="56.25" customHeight="1">
      <c r="A3" s="4"/>
      <c r="B3" s="112"/>
      <c r="C3" s="50" t="s">
        <v>6</v>
      </c>
      <c r="D3" s="106"/>
      <c r="E3" s="106"/>
      <c r="F3" s="112"/>
      <c r="G3" s="106"/>
      <c r="H3" s="110"/>
      <c r="I3" s="110"/>
    </row>
    <row r="4" spans="1:9" ht="15">
      <c r="A4" s="5">
        <v>42674</v>
      </c>
      <c r="B4" s="37">
        <f>E23</f>
        <v>797699</v>
      </c>
      <c r="C4" s="37">
        <f>D23</f>
        <v>51272</v>
      </c>
      <c r="D4" s="38">
        <f aca="true" t="shared" si="0" ref="D4:D17">E4-B4</f>
        <v>341363</v>
      </c>
      <c r="E4" s="38">
        <v>1139062</v>
      </c>
      <c r="F4" s="37">
        <f>F23</f>
        <v>1492283</v>
      </c>
      <c r="G4" s="38">
        <f aca="true" t="shared" si="1" ref="G4:G17">D4</f>
        <v>341363</v>
      </c>
      <c r="H4" s="38">
        <f aca="true" t="shared" si="2" ref="H4:H17">F4+G4</f>
        <v>1833646</v>
      </c>
      <c r="I4" s="38">
        <f aca="true" t="shared" si="3" ref="I4:I17">H4+C4</f>
        <v>1884918</v>
      </c>
    </row>
    <row r="5" spans="1:9" ht="15">
      <c r="A5" s="5">
        <v>42704</v>
      </c>
      <c r="B5" s="37">
        <f>E24</f>
        <v>797243</v>
      </c>
      <c r="C5" s="37">
        <f>D24</f>
        <v>50822</v>
      </c>
      <c r="D5" s="38">
        <f t="shared" si="0"/>
        <v>341819</v>
      </c>
      <c r="E5" s="38">
        <v>1139062</v>
      </c>
      <c r="F5" s="37">
        <f>F24</f>
        <v>1492310</v>
      </c>
      <c r="G5" s="38">
        <f t="shared" si="1"/>
        <v>341819</v>
      </c>
      <c r="H5" s="38">
        <f t="shared" si="2"/>
        <v>1834129</v>
      </c>
      <c r="I5" s="38">
        <f t="shared" si="3"/>
        <v>1884951</v>
      </c>
    </row>
    <row r="6" spans="1:9" ht="15">
      <c r="A6" s="12">
        <v>42735</v>
      </c>
      <c r="B6" s="37">
        <f>E25</f>
        <v>797412</v>
      </c>
      <c r="C6" s="37">
        <f>D25</f>
        <v>50961</v>
      </c>
      <c r="D6" s="39">
        <f t="shared" si="0"/>
        <v>341650</v>
      </c>
      <c r="E6" s="38">
        <v>1139062</v>
      </c>
      <c r="F6" s="37">
        <f>F25</f>
        <v>1492464</v>
      </c>
      <c r="G6" s="39">
        <f t="shared" si="1"/>
        <v>341650</v>
      </c>
      <c r="H6" s="39">
        <f t="shared" si="2"/>
        <v>1834114</v>
      </c>
      <c r="I6" s="39">
        <f t="shared" si="3"/>
        <v>1885075</v>
      </c>
    </row>
    <row r="7" spans="1:9" ht="15">
      <c r="A7" s="12">
        <v>42766</v>
      </c>
      <c r="B7" s="37">
        <f>E26</f>
        <v>797256</v>
      </c>
      <c r="C7" s="37">
        <f>D26</f>
        <v>50905</v>
      </c>
      <c r="D7" s="38">
        <f t="shared" si="0"/>
        <v>341806</v>
      </c>
      <c r="E7" s="38">
        <v>1139062</v>
      </c>
      <c r="F7" s="37">
        <f>F26</f>
        <v>1492364</v>
      </c>
      <c r="G7" s="38">
        <f t="shared" si="1"/>
        <v>341806</v>
      </c>
      <c r="H7" s="38">
        <f t="shared" si="2"/>
        <v>1834170</v>
      </c>
      <c r="I7" s="38">
        <f t="shared" si="3"/>
        <v>1885075</v>
      </c>
    </row>
    <row r="8" spans="1:9" ht="15">
      <c r="A8" s="12">
        <v>42781</v>
      </c>
      <c r="B8" s="37">
        <f>E27</f>
        <v>795156</v>
      </c>
      <c r="C8" s="37">
        <f>D27</f>
        <v>50809</v>
      </c>
      <c r="D8" s="38">
        <f t="shared" si="0"/>
        <v>343906</v>
      </c>
      <c r="E8" s="38">
        <v>1139062</v>
      </c>
      <c r="F8" s="37">
        <f>F27</f>
        <v>1488360</v>
      </c>
      <c r="G8" s="38">
        <f t="shared" si="1"/>
        <v>343906</v>
      </c>
      <c r="H8" s="38">
        <f t="shared" si="2"/>
        <v>1832266</v>
      </c>
      <c r="I8" s="38">
        <f t="shared" si="3"/>
        <v>1883075</v>
      </c>
    </row>
    <row r="9" spans="1:9" ht="15">
      <c r="A9" s="51">
        <v>42794</v>
      </c>
      <c r="B9" s="37">
        <f aca="true" t="shared" si="4" ref="B9:B17">E28</f>
        <v>794096</v>
      </c>
      <c r="C9" s="37">
        <f aca="true" t="shared" si="5" ref="C9:C17">D28</f>
        <v>50859</v>
      </c>
      <c r="D9" s="38">
        <f t="shared" si="0"/>
        <v>344966</v>
      </c>
      <c r="E9" s="38">
        <v>1139062</v>
      </c>
      <c r="F9" s="37">
        <f aca="true" t="shared" si="6" ref="F9:F17">F28</f>
        <v>1486250</v>
      </c>
      <c r="G9" s="38">
        <f t="shared" si="1"/>
        <v>344966</v>
      </c>
      <c r="H9" s="38">
        <f t="shared" si="2"/>
        <v>1831216</v>
      </c>
      <c r="I9" s="38">
        <f t="shared" si="3"/>
        <v>1882075</v>
      </c>
    </row>
    <row r="10" spans="1:11" ht="15">
      <c r="A10" s="5">
        <v>42816</v>
      </c>
      <c r="B10" s="37">
        <f t="shared" si="4"/>
        <v>794316</v>
      </c>
      <c r="C10" s="37">
        <f t="shared" si="5"/>
        <v>50987</v>
      </c>
      <c r="D10" s="38">
        <f t="shared" si="0"/>
        <v>344746</v>
      </c>
      <c r="E10" s="38">
        <v>1139062</v>
      </c>
      <c r="F10" s="37">
        <f>F29</f>
        <v>1486322</v>
      </c>
      <c r="G10" s="38">
        <f t="shared" si="1"/>
        <v>344746</v>
      </c>
      <c r="H10" s="38">
        <f t="shared" si="2"/>
        <v>1831068</v>
      </c>
      <c r="I10" s="38">
        <f t="shared" si="3"/>
        <v>1882055</v>
      </c>
      <c r="K10" s="60"/>
    </row>
    <row r="11" spans="1:9" ht="15">
      <c r="A11" s="5">
        <v>42825</v>
      </c>
      <c r="B11" s="37">
        <f t="shared" si="4"/>
        <v>794355</v>
      </c>
      <c r="C11" s="37">
        <f t="shared" si="5"/>
        <v>51026</v>
      </c>
      <c r="D11" s="38">
        <f t="shared" si="0"/>
        <v>344707</v>
      </c>
      <c r="E11" s="38">
        <v>1139062</v>
      </c>
      <c r="F11" s="37">
        <f t="shared" si="6"/>
        <v>1486322</v>
      </c>
      <c r="G11" s="38">
        <f t="shared" si="1"/>
        <v>344707</v>
      </c>
      <c r="H11" s="38">
        <f t="shared" si="2"/>
        <v>1831029</v>
      </c>
      <c r="I11" s="38">
        <f t="shared" si="3"/>
        <v>1882055</v>
      </c>
    </row>
    <row r="12" spans="1:9" ht="15">
      <c r="A12" s="5">
        <v>42855</v>
      </c>
      <c r="B12" s="37">
        <f t="shared" si="4"/>
        <v>796686</v>
      </c>
      <c r="C12" s="37">
        <f t="shared" si="5"/>
        <v>53357</v>
      </c>
      <c r="D12" s="38">
        <f t="shared" si="0"/>
        <v>342376</v>
      </c>
      <c r="E12" s="38">
        <v>1139062</v>
      </c>
      <c r="F12" s="37">
        <f t="shared" si="6"/>
        <v>1486353</v>
      </c>
      <c r="G12" s="38">
        <f t="shared" si="1"/>
        <v>342376</v>
      </c>
      <c r="H12" s="38">
        <f t="shared" si="2"/>
        <v>1828729</v>
      </c>
      <c r="I12" s="38">
        <f t="shared" si="3"/>
        <v>1882086</v>
      </c>
    </row>
    <row r="13" spans="1:9" ht="15">
      <c r="A13" s="5">
        <v>42886</v>
      </c>
      <c r="B13" s="37">
        <f t="shared" si="4"/>
        <v>796954</v>
      </c>
      <c r="C13" s="37">
        <f t="shared" si="5"/>
        <v>53625</v>
      </c>
      <c r="D13" s="38">
        <f t="shared" si="0"/>
        <v>342108</v>
      </c>
      <c r="E13" s="38">
        <v>1139062</v>
      </c>
      <c r="F13" s="37">
        <f t="shared" si="6"/>
        <v>1486353</v>
      </c>
      <c r="G13" s="38">
        <f t="shared" si="1"/>
        <v>342108</v>
      </c>
      <c r="H13" s="38">
        <f t="shared" si="2"/>
        <v>1828461</v>
      </c>
      <c r="I13" s="38">
        <f t="shared" si="3"/>
        <v>1882086</v>
      </c>
    </row>
    <row r="14" spans="1:9" ht="15">
      <c r="A14" s="5">
        <v>42916</v>
      </c>
      <c r="B14" s="37">
        <f t="shared" si="4"/>
        <v>796646</v>
      </c>
      <c r="C14" s="37">
        <f t="shared" si="5"/>
        <v>54282</v>
      </c>
      <c r="D14" s="38">
        <f t="shared" si="0"/>
        <v>342416</v>
      </c>
      <c r="E14" s="38">
        <v>1139062</v>
      </c>
      <c r="F14" s="37">
        <f t="shared" si="6"/>
        <v>1484388</v>
      </c>
      <c r="G14" s="38">
        <f t="shared" si="1"/>
        <v>342416</v>
      </c>
      <c r="H14" s="38">
        <f t="shared" si="2"/>
        <v>1826804</v>
      </c>
      <c r="I14" s="38">
        <f t="shared" si="3"/>
        <v>1881086</v>
      </c>
    </row>
    <row r="15" spans="1:9" ht="15">
      <c r="A15" s="5">
        <v>42947</v>
      </c>
      <c r="B15" s="37">
        <f t="shared" si="4"/>
        <v>798770</v>
      </c>
      <c r="C15" s="37">
        <f t="shared" si="5"/>
        <v>56406</v>
      </c>
      <c r="D15" s="38">
        <f t="shared" si="0"/>
        <v>340292</v>
      </c>
      <c r="E15" s="38">
        <v>1139062</v>
      </c>
      <c r="F15" s="37">
        <f t="shared" si="6"/>
        <v>1484388</v>
      </c>
      <c r="G15" s="38">
        <f t="shared" si="1"/>
        <v>340292</v>
      </c>
      <c r="H15" s="38">
        <f t="shared" si="2"/>
        <v>1824680</v>
      </c>
      <c r="I15" s="38">
        <f t="shared" si="3"/>
        <v>1881086</v>
      </c>
    </row>
    <row r="16" spans="1:9" ht="15">
      <c r="A16" s="5">
        <v>42978</v>
      </c>
      <c r="B16" s="37">
        <f>E35</f>
        <v>799411</v>
      </c>
      <c r="C16" s="37">
        <f t="shared" si="5"/>
        <v>57047</v>
      </c>
      <c r="D16" s="38">
        <f t="shared" si="0"/>
        <v>339651</v>
      </c>
      <c r="E16" s="38">
        <v>1139062</v>
      </c>
      <c r="F16" s="37">
        <f t="shared" si="6"/>
        <v>1484388</v>
      </c>
      <c r="G16" s="38">
        <f t="shared" si="1"/>
        <v>339651</v>
      </c>
      <c r="H16" s="38">
        <f t="shared" si="2"/>
        <v>1824039</v>
      </c>
      <c r="I16" s="38">
        <f t="shared" si="3"/>
        <v>1881086</v>
      </c>
    </row>
    <row r="17" spans="1:9" ht="15">
      <c r="A17" s="5">
        <v>43008</v>
      </c>
      <c r="B17" s="37">
        <f t="shared" si="4"/>
        <v>800535</v>
      </c>
      <c r="C17" s="37">
        <f t="shared" si="5"/>
        <v>58171</v>
      </c>
      <c r="D17" s="38">
        <f t="shared" si="0"/>
        <v>338527</v>
      </c>
      <c r="E17" s="38">
        <v>1139062</v>
      </c>
      <c r="F17" s="37">
        <f t="shared" si="6"/>
        <v>1484388</v>
      </c>
      <c r="G17" s="38">
        <f t="shared" si="1"/>
        <v>338527</v>
      </c>
      <c r="H17" s="38">
        <f t="shared" si="2"/>
        <v>1822915</v>
      </c>
      <c r="I17" s="38">
        <f t="shared" si="3"/>
        <v>1881086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4">
        <v>42643</v>
      </c>
      <c r="B22" s="55">
        <v>571</v>
      </c>
      <c r="C22" s="56">
        <v>745856</v>
      </c>
      <c r="D22" s="57">
        <v>49131</v>
      </c>
      <c r="E22" s="57">
        <f>B22+C22+D22</f>
        <v>795558</v>
      </c>
      <c r="F22" s="56">
        <f>B22+(C22*2)</f>
        <v>1492283</v>
      </c>
    </row>
    <row r="23" spans="1:6" ht="15">
      <c r="A23" s="53">
        <v>42674</v>
      </c>
      <c r="B23" s="48">
        <v>571</v>
      </c>
      <c r="C23" s="45">
        <v>745856</v>
      </c>
      <c r="D23" s="30">
        <f>D22+4056-1915</f>
        <v>51272</v>
      </c>
      <c r="E23" s="19">
        <f aca="true" t="shared" si="7" ref="E23:E34">B23+C23+D23</f>
        <v>797699</v>
      </c>
      <c r="F23" s="45">
        <f aca="true" t="shared" si="8" ref="F23:F34">B23+(C23*2)</f>
        <v>1492283</v>
      </c>
    </row>
    <row r="24" spans="1:6" ht="15">
      <c r="A24" s="53">
        <v>42704</v>
      </c>
      <c r="B24" s="48">
        <v>532</v>
      </c>
      <c r="C24" s="45">
        <v>745889</v>
      </c>
      <c r="D24" s="30">
        <f>D23+2029-2479</f>
        <v>50822</v>
      </c>
      <c r="E24" s="19">
        <f t="shared" si="7"/>
        <v>797243</v>
      </c>
      <c r="F24" s="45">
        <f t="shared" si="8"/>
        <v>1492310</v>
      </c>
    </row>
    <row r="25" spans="1:6" ht="15">
      <c r="A25" s="53">
        <v>42735</v>
      </c>
      <c r="B25" s="48">
        <v>438</v>
      </c>
      <c r="C25" s="45">
        <v>746013</v>
      </c>
      <c r="D25" s="30">
        <f>D24+2377-2238</f>
        <v>50961</v>
      </c>
      <c r="E25" s="19">
        <f>B25+C25+D25</f>
        <v>797412</v>
      </c>
      <c r="F25" s="45">
        <f>B25+(C25*2)</f>
        <v>1492464</v>
      </c>
    </row>
    <row r="26" spans="1:9" ht="15">
      <c r="A26" s="17">
        <v>42766</v>
      </c>
      <c r="B26" s="47">
        <v>338</v>
      </c>
      <c r="C26" s="45">
        <v>746013</v>
      </c>
      <c r="D26" s="19">
        <f>D25+1735-1791</f>
        <v>50905</v>
      </c>
      <c r="E26" s="19">
        <f>B26+C26+D26</f>
        <v>797256</v>
      </c>
      <c r="F26" s="45">
        <f>B26+(C26*2)</f>
        <v>1492364</v>
      </c>
      <c r="I26" s="3"/>
    </row>
    <row r="27" spans="1:9" ht="15">
      <c r="A27" s="17">
        <v>42781</v>
      </c>
      <c r="B27" s="47">
        <v>334</v>
      </c>
      <c r="C27" s="45">
        <v>744013</v>
      </c>
      <c r="D27" s="19">
        <f>49351+1458</f>
        <v>50809</v>
      </c>
      <c r="E27" s="19">
        <f t="shared" si="7"/>
        <v>795156</v>
      </c>
      <c r="F27" s="45">
        <f t="shared" si="8"/>
        <v>1488360</v>
      </c>
      <c r="I27" s="3"/>
    </row>
    <row r="28" spans="1:9" ht="15">
      <c r="A28" s="52">
        <v>42794</v>
      </c>
      <c r="B28" s="47">
        <v>224</v>
      </c>
      <c r="C28" s="47">
        <v>743013</v>
      </c>
      <c r="D28" s="46">
        <f>D26+2136-2182</f>
        <v>50859</v>
      </c>
      <c r="E28" s="19">
        <f t="shared" si="7"/>
        <v>794096</v>
      </c>
      <c r="F28" s="45">
        <f t="shared" si="8"/>
        <v>1486250</v>
      </c>
      <c r="I28" s="3"/>
    </row>
    <row r="29" spans="1:9" ht="15">
      <c r="A29" s="17">
        <v>42816</v>
      </c>
      <c r="B29" s="47">
        <v>336</v>
      </c>
      <c r="C29" s="47">
        <v>742993</v>
      </c>
      <c r="D29" s="30">
        <v>50987</v>
      </c>
      <c r="E29" s="19">
        <f t="shared" si="7"/>
        <v>794316</v>
      </c>
      <c r="F29" s="45">
        <f t="shared" si="8"/>
        <v>1486322</v>
      </c>
      <c r="I29" s="3"/>
    </row>
    <row r="30" spans="1:9" ht="15">
      <c r="A30" s="17">
        <v>42825</v>
      </c>
      <c r="B30" s="47">
        <v>336</v>
      </c>
      <c r="C30" s="47">
        <v>742993</v>
      </c>
      <c r="D30" s="30">
        <f>D28+2730-2563</f>
        <v>51026</v>
      </c>
      <c r="E30" s="19">
        <f t="shared" si="7"/>
        <v>794355</v>
      </c>
      <c r="F30" s="45">
        <f t="shared" si="8"/>
        <v>1486322</v>
      </c>
      <c r="I30" s="3"/>
    </row>
    <row r="31" spans="1:9" ht="15">
      <c r="A31" s="17">
        <v>42855</v>
      </c>
      <c r="B31" s="47">
        <v>305</v>
      </c>
      <c r="C31" s="45">
        <v>743024</v>
      </c>
      <c r="D31" s="19">
        <f>D30+4166-1835</f>
        <v>53357</v>
      </c>
      <c r="E31" s="19">
        <f t="shared" si="7"/>
        <v>796686</v>
      </c>
      <c r="F31" s="45">
        <f t="shared" si="8"/>
        <v>1486353</v>
      </c>
      <c r="I31" s="3"/>
    </row>
    <row r="32" spans="1:9" ht="15">
      <c r="A32" s="17">
        <v>42886</v>
      </c>
      <c r="B32" s="45">
        <v>305</v>
      </c>
      <c r="C32" s="45">
        <v>743024</v>
      </c>
      <c r="D32" s="19">
        <f>D31+1856-1588</f>
        <v>53625</v>
      </c>
      <c r="E32" s="19">
        <f t="shared" si="7"/>
        <v>796954</v>
      </c>
      <c r="F32" s="45">
        <f t="shared" si="8"/>
        <v>1486353</v>
      </c>
      <c r="I32" s="3"/>
    </row>
    <row r="33" spans="1:9" ht="15">
      <c r="A33" s="17">
        <v>42916</v>
      </c>
      <c r="B33" s="45">
        <v>340</v>
      </c>
      <c r="C33" s="45">
        <v>742024</v>
      </c>
      <c r="D33" s="19">
        <f>53625+2285-1628</f>
        <v>54282</v>
      </c>
      <c r="E33" s="19">
        <f t="shared" si="7"/>
        <v>796646</v>
      </c>
      <c r="F33" s="45">
        <f t="shared" si="8"/>
        <v>1484388</v>
      </c>
      <c r="I33" s="3"/>
    </row>
    <row r="34" spans="1:9" ht="15">
      <c r="A34" s="17">
        <v>42947</v>
      </c>
      <c r="B34" s="45">
        <v>340</v>
      </c>
      <c r="C34" s="45">
        <v>742024</v>
      </c>
      <c r="D34" s="19">
        <f>D33+3497-1373</f>
        <v>56406</v>
      </c>
      <c r="E34" s="19">
        <f t="shared" si="7"/>
        <v>798770</v>
      </c>
      <c r="F34" s="45">
        <f t="shared" si="8"/>
        <v>1484388</v>
      </c>
      <c r="I34" s="3"/>
    </row>
    <row r="35" spans="1:9" ht="15">
      <c r="A35" s="17">
        <v>42978</v>
      </c>
      <c r="B35" s="45">
        <v>340</v>
      </c>
      <c r="C35" s="45">
        <v>742024</v>
      </c>
      <c r="D35" s="19">
        <f>56406+2806-2165</f>
        <v>57047</v>
      </c>
      <c r="E35" s="19">
        <f>B35+C35+D35</f>
        <v>799411</v>
      </c>
      <c r="F35" s="45">
        <f>B35+(C35*2)</f>
        <v>1484388</v>
      </c>
      <c r="I35" s="3"/>
    </row>
    <row r="36" spans="1:9" ht="15">
      <c r="A36" s="17">
        <v>43008</v>
      </c>
      <c r="B36" s="45">
        <v>340</v>
      </c>
      <c r="C36" s="45">
        <v>742024</v>
      </c>
      <c r="D36" s="19">
        <f>D35+2278-1154</f>
        <v>58171</v>
      </c>
      <c r="E36" s="19">
        <f>B36+C36+D36</f>
        <v>800535</v>
      </c>
      <c r="F36" s="45">
        <f>B36+(C36*2)</f>
        <v>1484388</v>
      </c>
      <c r="I36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7">
      <selection activeCell="D28" sqref="D28"/>
    </sheetView>
  </sheetViews>
  <sheetFormatPr defaultColWidth="11.421875" defaultRowHeight="15"/>
  <sheetData>
    <row r="1" spans="1:9" ht="15">
      <c r="A1" s="9" t="s">
        <v>5</v>
      </c>
      <c r="B1" s="34"/>
      <c r="C1" s="34"/>
      <c r="F1" s="34"/>
      <c r="I1" s="3"/>
    </row>
    <row r="2" spans="2:9" ht="15">
      <c r="B2" s="111" t="s">
        <v>4</v>
      </c>
      <c r="C2" s="61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9" ht="56.25" customHeight="1">
      <c r="A3" s="4"/>
      <c r="B3" s="112"/>
      <c r="C3" s="62" t="s">
        <v>6</v>
      </c>
      <c r="D3" s="106"/>
      <c r="E3" s="106"/>
      <c r="F3" s="112"/>
      <c r="G3" s="106"/>
      <c r="H3" s="110"/>
      <c r="I3" s="110"/>
    </row>
    <row r="4" spans="1:9" ht="15">
      <c r="A4" s="5">
        <v>43039</v>
      </c>
      <c r="B4" s="37">
        <f>E24</f>
        <v>800822</v>
      </c>
      <c r="C4" s="37">
        <f>D24</f>
        <v>58358</v>
      </c>
      <c r="D4" s="38">
        <f aca="true" t="shared" si="0" ref="D4:D18">E4-B4</f>
        <v>338240</v>
      </c>
      <c r="E4" s="38">
        <v>1139062</v>
      </c>
      <c r="F4" s="37">
        <f>F24</f>
        <v>1484518</v>
      </c>
      <c r="G4" s="38">
        <f aca="true" t="shared" si="1" ref="G4:G18">D4</f>
        <v>338240</v>
      </c>
      <c r="H4" s="38">
        <f aca="true" t="shared" si="2" ref="H4:H18">F4+G4</f>
        <v>1822758</v>
      </c>
      <c r="I4" s="38">
        <f aca="true" t="shared" si="3" ref="I4:I18">H4+C4</f>
        <v>1881116</v>
      </c>
    </row>
    <row r="5" spans="1:9" ht="15">
      <c r="A5" s="5">
        <v>43069</v>
      </c>
      <c r="B5" s="37">
        <f>E25</f>
        <v>800810</v>
      </c>
      <c r="C5" s="37">
        <f>D25</f>
        <v>58346</v>
      </c>
      <c r="D5" s="38">
        <f t="shared" si="0"/>
        <v>338252</v>
      </c>
      <c r="E5" s="38">
        <v>1139062</v>
      </c>
      <c r="F5" s="37">
        <f>F25</f>
        <v>1484529</v>
      </c>
      <c r="G5" s="38">
        <f t="shared" si="1"/>
        <v>338252</v>
      </c>
      <c r="H5" s="38">
        <f t="shared" si="2"/>
        <v>1822781</v>
      </c>
      <c r="I5" s="38">
        <f t="shared" si="3"/>
        <v>1881127</v>
      </c>
    </row>
    <row r="6" spans="1:9" ht="15">
      <c r="A6" s="5">
        <v>43100</v>
      </c>
      <c r="B6" s="37">
        <f>E26</f>
        <v>800830</v>
      </c>
      <c r="C6" s="37">
        <f>D26</f>
        <v>58366</v>
      </c>
      <c r="D6" s="39">
        <f t="shared" si="0"/>
        <v>338232</v>
      </c>
      <c r="E6" s="38">
        <v>1139062</v>
      </c>
      <c r="F6" s="37">
        <f>F26</f>
        <v>1484529</v>
      </c>
      <c r="G6" s="39">
        <f t="shared" si="1"/>
        <v>338232</v>
      </c>
      <c r="H6" s="39">
        <f t="shared" si="2"/>
        <v>1822761</v>
      </c>
      <c r="I6" s="39">
        <f t="shared" si="3"/>
        <v>1881127</v>
      </c>
    </row>
    <row r="7" spans="1:9" ht="15">
      <c r="A7" s="5">
        <v>43131</v>
      </c>
      <c r="B7" s="37">
        <f>E27</f>
        <v>799725</v>
      </c>
      <c r="C7" s="37">
        <f>D27</f>
        <v>58279</v>
      </c>
      <c r="D7" s="38">
        <f t="shared" si="0"/>
        <v>339337</v>
      </c>
      <c r="E7" s="38">
        <v>1139062</v>
      </c>
      <c r="F7" s="37">
        <f>F27</f>
        <v>1482611</v>
      </c>
      <c r="G7" s="38">
        <f t="shared" si="1"/>
        <v>339337</v>
      </c>
      <c r="H7" s="38">
        <f t="shared" si="2"/>
        <v>1821948</v>
      </c>
      <c r="I7" s="38">
        <f t="shared" si="3"/>
        <v>1880227</v>
      </c>
    </row>
    <row r="8" spans="1:9" ht="15">
      <c r="A8" s="12">
        <v>43150</v>
      </c>
      <c r="B8" s="37">
        <f aca="true" t="shared" si="4" ref="B8:B14">E28</f>
        <v>799569</v>
      </c>
      <c r="C8" s="37">
        <f aca="true" t="shared" si="5" ref="C8:C14">D28</f>
        <v>58123</v>
      </c>
      <c r="D8" s="38">
        <f t="shared" si="0"/>
        <v>339493</v>
      </c>
      <c r="E8" s="38">
        <v>1139062</v>
      </c>
      <c r="F8" s="37">
        <f aca="true" t="shared" si="6" ref="F8:F15">F28</f>
        <v>1482611</v>
      </c>
      <c r="G8" s="38">
        <f t="shared" si="1"/>
        <v>339493</v>
      </c>
      <c r="H8" s="38">
        <f t="shared" si="2"/>
        <v>1822104</v>
      </c>
      <c r="I8" s="38">
        <f t="shared" si="3"/>
        <v>1880227</v>
      </c>
    </row>
    <row r="9" spans="1:9" ht="15">
      <c r="A9" s="51">
        <v>43159</v>
      </c>
      <c r="B9" s="37">
        <f t="shared" si="4"/>
        <v>799747</v>
      </c>
      <c r="C9" s="37">
        <f t="shared" si="5"/>
        <v>58301</v>
      </c>
      <c r="D9" s="38">
        <f t="shared" si="0"/>
        <v>339315</v>
      </c>
      <c r="E9" s="38">
        <v>1139062</v>
      </c>
      <c r="F9" s="37">
        <f t="shared" si="6"/>
        <v>1482612</v>
      </c>
      <c r="G9" s="38">
        <f t="shared" si="1"/>
        <v>339315</v>
      </c>
      <c r="H9" s="38">
        <f t="shared" si="2"/>
        <v>1821927</v>
      </c>
      <c r="I9" s="38">
        <f t="shared" si="3"/>
        <v>1880228</v>
      </c>
    </row>
    <row r="10" spans="1:11" ht="15">
      <c r="A10" s="5">
        <v>43186</v>
      </c>
      <c r="B10" s="37">
        <f t="shared" si="4"/>
        <v>799828</v>
      </c>
      <c r="C10" s="37">
        <f t="shared" si="5"/>
        <v>58382</v>
      </c>
      <c r="D10" s="38">
        <f t="shared" si="0"/>
        <v>339234</v>
      </c>
      <c r="E10" s="38">
        <v>1139062</v>
      </c>
      <c r="F10" s="37">
        <f t="shared" si="6"/>
        <v>1482612</v>
      </c>
      <c r="G10" s="38">
        <f t="shared" si="1"/>
        <v>339234</v>
      </c>
      <c r="H10" s="38">
        <f t="shared" si="2"/>
        <v>1821846</v>
      </c>
      <c r="I10" s="38">
        <f t="shared" si="3"/>
        <v>1880228</v>
      </c>
      <c r="K10" s="60"/>
    </row>
    <row r="11" spans="1:9" ht="15">
      <c r="A11" s="5">
        <v>43190</v>
      </c>
      <c r="B11" s="37">
        <f t="shared" si="4"/>
        <v>799673</v>
      </c>
      <c r="C11" s="37">
        <f t="shared" si="5"/>
        <v>58227</v>
      </c>
      <c r="D11" s="38">
        <f t="shared" si="0"/>
        <v>339389</v>
      </c>
      <c r="E11" s="38">
        <v>1139062</v>
      </c>
      <c r="F11" s="37">
        <f t="shared" si="6"/>
        <v>1482612</v>
      </c>
      <c r="G11" s="38">
        <f t="shared" si="1"/>
        <v>339389</v>
      </c>
      <c r="H11" s="38">
        <f t="shared" si="2"/>
        <v>1822001</v>
      </c>
      <c r="I11" s="38">
        <f t="shared" si="3"/>
        <v>1880228</v>
      </c>
    </row>
    <row r="12" spans="1:9" ht="15">
      <c r="A12" s="5">
        <v>43220</v>
      </c>
      <c r="B12" s="37">
        <f t="shared" si="4"/>
        <v>801507</v>
      </c>
      <c r="C12" s="37">
        <f t="shared" si="5"/>
        <v>60061</v>
      </c>
      <c r="D12" s="38">
        <f t="shared" si="0"/>
        <v>337555</v>
      </c>
      <c r="E12" s="38">
        <v>1139062</v>
      </c>
      <c r="F12" s="37">
        <f t="shared" si="6"/>
        <v>1482612</v>
      </c>
      <c r="G12" s="38">
        <f t="shared" si="1"/>
        <v>337555</v>
      </c>
      <c r="H12" s="38">
        <f t="shared" si="2"/>
        <v>1820167</v>
      </c>
      <c r="I12" s="38">
        <f t="shared" si="3"/>
        <v>1880228</v>
      </c>
    </row>
    <row r="13" spans="1:9" ht="15">
      <c r="A13" s="5">
        <v>43251</v>
      </c>
      <c r="B13" s="37">
        <f t="shared" si="4"/>
        <v>802477</v>
      </c>
      <c r="C13" s="37">
        <f t="shared" si="5"/>
        <v>61031</v>
      </c>
      <c r="D13" s="38">
        <f t="shared" si="0"/>
        <v>336585</v>
      </c>
      <c r="E13" s="38">
        <v>1139062</v>
      </c>
      <c r="F13" s="37">
        <f t="shared" si="6"/>
        <v>1482612</v>
      </c>
      <c r="G13" s="38">
        <f t="shared" si="1"/>
        <v>336585</v>
      </c>
      <c r="H13" s="38">
        <f t="shared" si="2"/>
        <v>1819197</v>
      </c>
      <c r="I13" s="38">
        <f t="shared" si="3"/>
        <v>1880228</v>
      </c>
    </row>
    <row r="14" spans="1:9" ht="15">
      <c r="A14" s="5">
        <v>43281</v>
      </c>
      <c r="B14" s="37">
        <f t="shared" si="4"/>
        <v>803945</v>
      </c>
      <c r="C14" s="37">
        <f t="shared" si="5"/>
        <v>62389</v>
      </c>
      <c r="D14" s="38">
        <f t="shared" si="0"/>
        <v>335117</v>
      </c>
      <c r="E14" s="38">
        <v>1139062</v>
      </c>
      <c r="F14" s="37">
        <f t="shared" si="6"/>
        <v>1482722</v>
      </c>
      <c r="G14" s="38">
        <f t="shared" si="1"/>
        <v>335117</v>
      </c>
      <c r="H14" s="38">
        <f t="shared" si="2"/>
        <v>1817839</v>
      </c>
      <c r="I14" s="38">
        <f t="shared" si="3"/>
        <v>1880228</v>
      </c>
    </row>
    <row r="15" spans="1:9" ht="15">
      <c r="A15" s="5">
        <v>43311</v>
      </c>
      <c r="B15" s="37">
        <f>E35</f>
        <v>804854</v>
      </c>
      <c r="C15" s="37">
        <f>D35</f>
        <v>63368</v>
      </c>
      <c r="D15" s="38">
        <f>E15-B15</f>
        <v>334209</v>
      </c>
      <c r="E15" s="38">
        <v>1139063</v>
      </c>
      <c r="F15" s="37">
        <f t="shared" si="6"/>
        <v>1482603</v>
      </c>
      <c r="G15" s="38">
        <f>D15</f>
        <v>334209</v>
      </c>
      <c r="H15" s="38">
        <f>F15+G15</f>
        <v>1816812</v>
      </c>
      <c r="I15" s="38">
        <f>H15+C15</f>
        <v>1880180</v>
      </c>
    </row>
    <row r="16" spans="1:9" ht="15">
      <c r="A16" s="5">
        <v>43312</v>
      </c>
      <c r="B16" s="37">
        <f>E36</f>
        <v>805168</v>
      </c>
      <c r="C16" s="37">
        <f>D36</f>
        <v>63682</v>
      </c>
      <c r="D16" s="38">
        <f t="shared" si="0"/>
        <v>333894</v>
      </c>
      <c r="E16" s="38">
        <v>1139062</v>
      </c>
      <c r="F16" s="37">
        <f>F36</f>
        <v>1482603</v>
      </c>
      <c r="G16" s="38">
        <f t="shared" si="1"/>
        <v>333894</v>
      </c>
      <c r="H16" s="38">
        <f t="shared" si="2"/>
        <v>1816497</v>
      </c>
      <c r="I16" s="38">
        <f t="shared" si="3"/>
        <v>1880179</v>
      </c>
    </row>
    <row r="17" spans="1:9" ht="15">
      <c r="A17" s="5">
        <v>43343</v>
      </c>
      <c r="B17" s="37">
        <f>E37</f>
        <v>807289</v>
      </c>
      <c r="C17" s="37">
        <f>D37</f>
        <v>65803</v>
      </c>
      <c r="D17" s="38">
        <f t="shared" si="0"/>
        <v>331773</v>
      </c>
      <c r="E17" s="38">
        <v>1139062</v>
      </c>
      <c r="F17" s="37">
        <f>F37</f>
        <v>1482603</v>
      </c>
      <c r="G17" s="38">
        <f t="shared" si="1"/>
        <v>331773</v>
      </c>
      <c r="H17" s="38">
        <f t="shared" si="2"/>
        <v>1814376</v>
      </c>
      <c r="I17" s="38">
        <f t="shared" si="3"/>
        <v>1880179</v>
      </c>
    </row>
    <row r="18" spans="1:9" ht="15">
      <c r="A18" s="5">
        <v>43373</v>
      </c>
      <c r="B18" s="37">
        <f>E38</f>
        <v>811847</v>
      </c>
      <c r="C18" s="37">
        <f>D38</f>
        <v>70401</v>
      </c>
      <c r="D18" s="38">
        <f t="shared" si="0"/>
        <v>327215</v>
      </c>
      <c r="E18" s="38">
        <v>1139062</v>
      </c>
      <c r="F18" s="37">
        <f>F38</f>
        <v>1482553</v>
      </c>
      <c r="G18" s="38">
        <f t="shared" si="1"/>
        <v>327215</v>
      </c>
      <c r="H18" s="38">
        <f t="shared" si="2"/>
        <v>1809768</v>
      </c>
      <c r="I18" s="38">
        <f t="shared" si="3"/>
        <v>1880169</v>
      </c>
    </row>
    <row r="19" spans="1:9" ht="15">
      <c r="A19" s="5"/>
      <c r="B19" s="37"/>
      <c r="C19" s="37"/>
      <c r="D19" s="40"/>
      <c r="E19" s="38"/>
      <c r="F19" s="37"/>
      <c r="G19" s="38"/>
      <c r="H19" s="38"/>
      <c r="I19" s="38"/>
    </row>
    <row r="20" spans="1:9" ht="15">
      <c r="A20" s="5"/>
      <c r="B20" s="41"/>
      <c r="C20" s="41"/>
      <c r="D20" s="42"/>
      <c r="E20" s="43"/>
      <c r="F20" s="44"/>
      <c r="G20" s="43"/>
      <c r="H20" s="43"/>
      <c r="I20" s="43"/>
    </row>
    <row r="21" ht="15">
      <c r="A21" s="2"/>
    </row>
    <row r="22" spans="1:6" ht="30">
      <c r="A22" s="58" t="s">
        <v>11</v>
      </c>
      <c r="B22" s="16" t="s">
        <v>12</v>
      </c>
      <c r="C22" s="16" t="s">
        <v>13</v>
      </c>
      <c r="D22" s="16" t="s">
        <v>6</v>
      </c>
      <c r="E22" s="21" t="s">
        <v>9</v>
      </c>
      <c r="F22" s="16" t="s">
        <v>10</v>
      </c>
    </row>
    <row r="23" spans="1:6" ht="15">
      <c r="A23" s="54">
        <v>43008</v>
      </c>
      <c r="B23" s="55">
        <v>340</v>
      </c>
      <c r="C23" s="56">
        <v>742024</v>
      </c>
      <c r="D23" s="57">
        <v>58171</v>
      </c>
      <c r="E23" s="57">
        <v>800535</v>
      </c>
      <c r="F23" s="56">
        <v>1484388</v>
      </c>
    </row>
    <row r="24" spans="1:6" ht="15">
      <c r="A24" s="53">
        <v>43039</v>
      </c>
      <c r="B24" s="63">
        <v>410</v>
      </c>
      <c r="C24" s="64">
        <v>742054</v>
      </c>
      <c r="D24" s="65">
        <f>D23+1909-1722</f>
        <v>58358</v>
      </c>
      <c r="E24" s="65">
        <f aca="true" t="shared" si="7" ref="E24:E37">B24+C24+D24</f>
        <v>800822</v>
      </c>
      <c r="F24" s="64">
        <f aca="true" t="shared" si="8" ref="F24:F37">B24+(C24*2)</f>
        <v>1484518</v>
      </c>
    </row>
    <row r="25" spans="1:6" ht="15">
      <c r="A25" s="53">
        <v>43069</v>
      </c>
      <c r="B25" s="63">
        <v>399</v>
      </c>
      <c r="C25" s="64">
        <v>742065</v>
      </c>
      <c r="D25" s="65">
        <f>D24+1325-1337</f>
        <v>58346</v>
      </c>
      <c r="E25" s="65">
        <f t="shared" si="7"/>
        <v>800810</v>
      </c>
      <c r="F25" s="64">
        <f t="shared" si="8"/>
        <v>1484529</v>
      </c>
    </row>
    <row r="26" spans="1:6" ht="15">
      <c r="A26" s="53">
        <v>43100</v>
      </c>
      <c r="B26" s="63">
        <v>399</v>
      </c>
      <c r="C26" s="64">
        <v>742065</v>
      </c>
      <c r="D26" s="65">
        <f>D25+1526-1506</f>
        <v>58366</v>
      </c>
      <c r="E26" s="65">
        <f>B26+C26+D26</f>
        <v>800830</v>
      </c>
      <c r="F26" s="64">
        <f>B26+(C26*2)</f>
        <v>1484529</v>
      </c>
    </row>
    <row r="27" spans="1:9" ht="15">
      <c r="A27" s="53">
        <v>43131</v>
      </c>
      <c r="B27" s="63">
        <v>281</v>
      </c>
      <c r="C27" s="64">
        <v>741165</v>
      </c>
      <c r="D27" s="65">
        <f>D26+2843-2930</f>
        <v>58279</v>
      </c>
      <c r="E27" s="65">
        <f>B27+C27+D27</f>
        <v>799725</v>
      </c>
      <c r="F27" s="64">
        <f>B27+(C27*2)</f>
        <v>1482611</v>
      </c>
      <c r="I27" s="3"/>
    </row>
    <row r="28" spans="1:9" ht="15">
      <c r="A28" s="53">
        <v>43150</v>
      </c>
      <c r="B28" s="63">
        <v>281</v>
      </c>
      <c r="C28" s="64">
        <v>741165</v>
      </c>
      <c r="D28" s="65">
        <f>56891+258+974</f>
        <v>58123</v>
      </c>
      <c r="E28" s="65">
        <f>B28+C28+D28</f>
        <v>799569</v>
      </c>
      <c r="F28" s="64">
        <f>B28+(C28*2)</f>
        <v>1482611</v>
      </c>
      <c r="I28" s="3"/>
    </row>
    <row r="29" spans="1:9" ht="15">
      <c r="A29" s="53">
        <v>43159</v>
      </c>
      <c r="B29" s="63">
        <v>280</v>
      </c>
      <c r="C29" s="64">
        <v>741166</v>
      </c>
      <c r="D29" s="65">
        <f>D27+3777-3755</f>
        <v>58301</v>
      </c>
      <c r="E29" s="65">
        <f t="shared" si="7"/>
        <v>799747</v>
      </c>
      <c r="F29" s="64">
        <f t="shared" si="8"/>
        <v>1482612</v>
      </c>
      <c r="I29" s="3"/>
    </row>
    <row r="30" spans="1:9" ht="15">
      <c r="A30" s="53">
        <v>43186</v>
      </c>
      <c r="B30" s="63">
        <v>280</v>
      </c>
      <c r="C30" s="64">
        <v>741166</v>
      </c>
      <c r="D30" s="65">
        <v>58382</v>
      </c>
      <c r="E30" s="65">
        <f t="shared" si="7"/>
        <v>799828</v>
      </c>
      <c r="F30" s="64">
        <f t="shared" si="8"/>
        <v>1482612</v>
      </c>
      <c r="I30" s="3"/>
    </row>
    <row r="31" spans="1:9" ht="15">
      <c r="A31" s="53">
        <v>43190</v>
      </c>
      <c r="B31" s="63">
        <v>280</v>
      </c>
      <c r="C31" s="64">
        <v>741166</v>
      </c>
      <c r="D31" s="65">
        <f>D29+4506-4580</f>
        <v>58227</v>
      </c>
      <c r="E31" s="65">
        <f t="shared" si="7"/>
        <v>799673</v>
      </c>
      <c r="F31" s="64">
        <f t="shared" si="8"/>
        <v>1482612</v>
      </c>
      <c r="I31" s="3"/>
    </row>
    <row r="32" spans="1:9" ht="15">
      <c r="A32" s="53">
        <v>43220</v>
      </c>
      <c r="B32" s="63">
        <v>280</v>
      </c>
      <c r="C32" s="64">
        <v>741166</v>
      </c>
      <c r="D32" s="65">
        <f>D31+5049-3215</f>
        <v>60061</v>
      </c>
      <c r="E32" s="65">
        <f t="shared" si="7"/>
        <v>801507</v>
      </c>
      <c r="F32" s="64">
        <f t="shared" si="8"/>
        <v>1482612</v>
      </c>
      <c r="I32" s="3"/>
    </row>
    <row r="33" spans="1:9" ht="15">
      <c r="A33" s="53">
        <v>43251</v>
      </c>
      <c r="B33" s="63">
        <v>280</v>
      </c>
      <c r="C33" s="64">
        <v>741166</v>
      </c>
      <c r="D33" s="65">
        <f>D32+3339-2369</f>
        <v>61031</v>
      </c>
      <c r="E33" s="65">
        <f t="shared" si="7"/>
        <v>802477</v>
      </c>
      <c r="F33" s="64">
        <f t="shared" si="8"/>
        <v>1482612</v>
      </c>
      <c r="I33" s="3"/>
    </row>
    <row r="34" spans="1:9" ht="15">
      <c r="A34" s="53">
        <v>43281</v>
      </c>
      <c r="B34" s="63">
        <v>390</v>
      </c>
      <c r="C34" s="64">
        <v>741166</v>
      </c>
      <c r="D34" s="65">
        <f>D33+4711-3353</f>
        <v>62389</v>
      </c>
      <c r="E34" s="65">
        <f t="shared" si="7"/>
        <v>803945</v>
      </c>
      <c r="F34" s="64">
        <f t="shared" si="8"/>
        <v>1482722</v>
      </c>
      <c r="I34" s="3"/>
    </row>
    <row r="35" spans="1:9" ht="15">
      <c r="A35" s="53">
        <v>43311</v>
      </c>
      <c r="B35" s="63">
        <v>369</v>
      </c>
      <c r="C35" s="64">
        <v>741117</v>
      </c>
      <c r="D35" s="65">
        <v>63368</v>
      </c>
      <c r="E35" s="65">
        <f t="shared" si="7"/>
        <v>804854</v>
      </c>
      <c r="F35" s="64">
        <f t="shared" si="8"/>
        <v>1482603</v>
      </c>
      <c r="I35" s="3"/>
    </row>
    <row r="36" spans="1:9" ht="15">
      <c r="A36" s="53">
        <v>43312</v>
      </c>
      <c r="B36" s="63">
        <v>369</v>
      </c>
      <c r="C36" s="64">
        <v>741117</v>
      </c>
      <c r="D36" s="65">
        <f>62389+5733-4440</f>
        <v>63682</v>
      </c>
      <c r="E36" s="65">
        <f t="shared" si="7"/>
        <v>805168</v>
      </c>
      <c r="F36" s="64">
        <f t="shared" si="8"/>
        <v>1482603</v>
      </c>
      <c r="I36" s="3"/>
    </row>
    <row r="37" spans="1:9" ht="15">
      <c r="A37" s="53">
        <v>43343</v>
      </c>
      <c r="B37" s="63">
        <v>369</v>
      </c>
      <c r="C37" s="64">
        <v>741117</v>
      </c>
      <c r="D37" s="65">
        <v>65803</v>
      </c>
      <c r="E37" s="65">
        <f t="shared" si="7"/>
        <v>807289</v>
      </c>
      <c r="F37" s="64">
        <f t="shared" si="8"/>
        <v>1482603</v>
      </c>
      <c r="I37" s="3"/>
    </row>
    <row r="38" spans="1:9" ht="15">
      <c r="A38" s="53">
        <v>43373</v>
      </c>
      <c r="B38" s="63">
        <v>339</v>
      </c>
      <c r="C38" s="64">
        <v>741107</v>
      </c>
      <c r="D38" s="65">
        <f>66196+9122-4917</f>
        <v>70401</v>
      </c>
      <c r="E38" s="65">
        <f>B38+C38+D38</f>
        <v>811847</v>
      </c>
      <c r="F38" s="64">
        <f>B38+(C38*2)</f>
        <v>1482553</v>
      </c>
      <c r="I38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="110" zoomScaleNormal="110" zoomScalePageLayoutView="0" workbookViewId="0" topLeftCell="A4">
      <selection activeCell="E32" sqref="E32"/>
    </sheetView>
  </sheetViews>
  <sheetFormatPr defaultColWidth="11.421875" defaultRowHeight="15"/>
  <sheetData>
    <row r="1" spans="1:9" ht="15">
      <c r="A1" s="9" t="s">
        <v>5</v>
      </c>
      <c r="B1" s="34"/>
      <c r="C1" s="34"/>
      <c r="F1" s="34"/>
      <c r="I1" s="3"/>
    </row>
    <row r="2" spans="2:9" ht="15">
      <c r="B2" s="111" t="s">
        <v>4</v>
      </c>
      <c r="C2" s="66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9" ht="56.25" customHeight="1">
      <c r="A3" s="4"/>
      <c r="B3" s="112"/>
      <c r="C3" s="67" t="s">
        <v>6</v>
      </c>
      <c r="D3" s="106"/>
      <c r="E3" s="106"/>
      <c r="F3" s="112"/>
      <c r="G3" s="106"/>
      <c r="H3" s="110"/>
      <c r="I3" s="110"/>
    </row>
    <row r="4" spans="1:9" ht="15">
      <c r="A4" s="5">
        <v>43404</v>
      </c>
      <c r="B4" s="37">
        <f aca="true" t="shared" si="0" ref="B4:B10">E23</f>
        <v>818863</v>
      </c>
      <c r="C4" s="37">
        <f aca="true" t="shared" si="1" ref="C4:C10">D23</f>
        <v>77399</v>
      </c>
      <c r="D4" s="38">
        <f aca="true" t="shared" si="2" ref="D4:D16">E4-B4</f>
        <v>320199</v>
      </c>
      <c r="E4" s="38">
        <v>1139062</v>
      </c>
      <c r="F4" s="37">
        <f aca="true" t="shared" si="3" ref="F4:F10">F23</f>
        <v>1482571</v>
      </c>
      <c r="G4" s="38">
        <f aca="true" t="shared" si="4" ref="G4:G16">D4</f>
        <v>320199</v>
      </c>
      <c r="H4" s="38">
        <f aca="true" t="shared" si="5" ref="H4:H16">F4+G4</f>
        <v>1802770</v>
      </c>
      <c r="I4" s="38">
        <f aca="true" t="shared" si="6" ref="I4:I16">H4+C4</f>
        <v>1880169</v>
      </c>
    </row>
    <row r="5" spans="1:9" ht="15">
      <c r="A5" s="5">
        <v>43434</v>
      </c>
      <c r="B5" s="37">
        <f t="shared" si="0"/>
        <v>821772</v>
      </c>
      <c r="C5" s="37">
        <f t="shared" si="1"/>
        <v>80308</v>
      </c>
      <c r="D5" s="38">
        <f t="shared" si="2"/>
        <v>317290</v>
      </c>
      <c r="E5" s="38">
        <v>1139062</v>
      </c>
      <c r="F5" s="37">
        <f t="shared" si="3"/>
        <v>1482571</v>
      </c>
      <c r="G5" s="38">
        <f t="shared" si="4"/>
        <v>317290</v>
      </c>
      <c r="H5" s="38">
        <f t="shared" si="5"/>
        <v>1799861</v>
      </c>
      <c r="I5" s="38">
        <f t="shared" si="6"/>
        <v>1880169</v>
      </c>
    </row>
    <row r="6" spans="1:9" ht="15">
      <c r="A6" s="5">
        <v>43465</v>
      </c>
      <c r="B6" s="37">
        <f t="shared" si="0"/>
        <v>826985</v>
      </c>
      <c r="C6" s="37">
        <f t="shared" si="1"/>
        <v>85451</v>
      </c>
      <c r="D6" s="39">
        <f t="shared" si="2"/>
        <v>312077</v>
      </c>
      <c r="E6" s="38">
        <v>1139062</v>
      </c>
      <c r="F6" s="37">
        <f t="shared" si="3"/>
        <v>1482641</v>
      </c>
      <c r="G6" s="39">
        <f t="shared" si="4"/>
        <v>312077</v>
      </c>
      <c r="H6" s="39">
        <f t="shared" si="5"/>
        <v>1794718</v>
      </c>
      <c r="I6" s="39">
        <f t="shared" si="6"/>
        <v>1880169</v>
      </c>
    </row>
    <row r="7" spans="1:9" ht="15">
      <c r="A7" s="5">
        <v>43496</v>
      </c>
      <c r="B7" s="37">
        <f t="shared" si="0"/>
        <v>827014</v>
      </c>
      <c r="C7" s="37">
        <f t="shared" si="1"/>
        <v>85402</v>
      </c>
      <c r="D7" s="38">
        <f t="shared" si="2"/>
        <v>312048</v>
      </c>
      <c r="E7" s="38">
        <v>1139062</v>
      </c>
      <c r="F7" s="37">
        <f t="shared" si="3"/>
        <v>1482719</v>
      </c>
      <c r="G7" s="38">
        <f t="shared" si="4"/>
        <v>312048</v>
      </c>
      <c r="H7" s="38">
        <f t="shared" si="5"/>
        <v>1794767</v>
      </c>
      <c r="I7" s="38">
        <f t="shared" si="6"/>
        <v>1880169</v>
      </c>
    </row>
    <row r="8" spans="1:9" ht="15">
      <c r="A8" s="5">
        <v>43514</v>
      </c>
      <c r="B8" s="37">
        <f t="shared" si="0"/>
        <v>827549</v>
      </c>
      <c r="C8" s="37">
        <f t="shared" si="1"/>
        <v>85937</v>
      </c>
      <c r="D8" s="38">
        <f>E8-B8</f>
        <v>311513</v>
      </c>
      <c r="E8" s="38">
        <v>1139062</v>
      </c>
      <c r="F8" s="37">
        <f t="shared" si="3"/>
        <v>1482719</v>
      </c>
      <c r="G8" s="38">
        <f>D8</f>
        <v>311513</v>
      </c>
      <c r="H8" s="38">
        <f>F8+G8</f>
        <v>1794232</v>
      </c>
      <c r="I8" s="38">
        <f>H8+C8</f>
        <v>1880169</v>
      </c>
    </row>
    <row r="9" spans="1:9" ht="15">
      <c r="A9" s="5">
        <v>43524</v>
      </c>
      <c r="B9" s="37">
        <f t="shared" si="0"/>
        <v>827751</v>
      </c>
      <c r="C9" s="37">
        <f t="shared" si="1"/>
        <v>86139</v>
      </c>
      <c r="D9" s="38">
        <f t="shared" si="2"/>
        <v>311311</v>
      </c>
      <c r="E9" s="38">
        <v>1139062</v>
      </c>
      <c r="F9" s="37">
        <f t="shared" si="3"/>
        <v>1482719</v>
      </c>
      <c r="G9" s="38">
        <f t="shared" si="4"/>
        <v>311311</v>
      </c>
      <c r="H9" s="38">
        <f t="shared" si="5"/>
        <v>1794030</v>
      </c>
      <c r="I9" s="38">
        <f t="shared" si="6"/>
        <v>1880169</v>
      </c>
    </row>
    <row r="10" spans="1:9" ht="15">
      <c r="A10" s="5">
        <v>43550</v>
      </c>
      <c r="B10" s="37">
        <f t="shared" si="0"/>
        <v>827856</v>
      </c>
      <c r="C10" s="37">
        <f t="shared" si="1"/>
        <v>86244</v>
      </c>
      <c r="D10" s="38">
        <f>E10-B10</f>
        <v>311206</v>
      </c>
      <c r="E10" s="38">
        <v>1139062</v>
      </c>
      <c r="F10" s="37">
        <f t="shared" si="3"/>
        <v>1482831</v>
      </c>
      <c r="G10" s="38">
        <f>D10</f>
        <v>311206</v>
      </c>
      <c r="H10" s="38">
        <f>F10+G10</f>
        <v>1794037</v>
      </c>
      <c r="I10" s="38">
        <f>H10+C10</f>
        <v>1880281</v>
      </c>
    </row>
    <row r="11" spans="1:9" ht="15">
      <c r="A11" s="5">
        <v>43555</v>
      </c>
      <c r="B11" s="37">
        <f aca="true" t="shared" si="7" ref="B11:B16">E30</f>
        <v>827738</v>
      </c>
      <c r="C11" s="37">
        <f aca="true" t="shared" si="8" ref="C11:C16">D30</f>
        <v>86126</v>
      </c>
      <c r="D11" s="38">
        <f t="shared" si="2"/>
        <v>311324</v>
      </c>
      <c r="E11" s="38">
        <v>1139062</v>
      </c>
      <c r="F11" s="37">
        <f aca="true" t="shared" si="9" ref="F11:F17">F30</f>
        <v>1482831</v>
      </c>
      <c r="G11" s="38">
        <f t="shared" si="4"/>
        <v>311324</v>
      </c>
      <c r="H11" s="38">
        <f t="shared" si="5"/>
        <v>1794155</v>
      </c>
      <c r="I11" s="38">
        <f t="shared" si="6"/>
        <v>1880281</v>
      </c>
    </row>
    <row r="12" spans="1:11" ht="15">
      <c r="A12" s="5">
        <v>43585</v>
      </c>
      <c r="B12" s="37">
        <f t="shared" si="7"/>
        <v>829070</v>
      </c>
      <c r="C12" s="37">
        <f t="shared" si="8"/>
        <v>87458</v>
      </c>
      <c r="D12" s="38">
        <f t="shared" si="2"/>
        <v>309992</v>
      </c>
      <c r="E12" s="38">
        <v>1139062</v>
      </c>
      <c r="F12" s="37">
        <f t="shared" si="9"/>
        <v>1482831</v>
      </c>
      <c r="G12" s="38">
        <f t="shared" si="4"/>
        <v>309992</v>
      </c>
      <c r="H12" s="38">
        <f t="shared" si="5"/>
        <v>1792823</v>
      </c>
      <c r="I12" s="38">
        <f t="shared" si="6"/>
        <v>1880281</v>
      </c>
      <c r="K12" s="60"/>
    </row>
    <row r="13" spans="1:9" ht="15">
      <c r="A13" s="5">
        <v>43616</v>
      </c>
      <c r="B13" s="37">
        <f t="shared" si="7"/>
        <v>829497</v>
      </c>
      <c r="C13" s="37">
        <f t="shared" si="8"/>
        <v>87885</v>
      </c>
      <c r="D13" s="38">
        <f t="shared" si="2"/>
        <v>309565</v>
      </c>
      <c r="E13" s="38">
        <v>1139062</v>
      </c>
      <c r="F13" s="37">
        <f t="shared" si="9"/>
        <v>1482831</v>
      </c>
      <c r="G13" s="38">
        <f t="shared" si="4"/>
        <v>309565</v>
      </c>
      <c r="H13" s="38">
        <f t="shared" si="5"/>
        <v>1792396</v>
      </c>
      <c r="I13" s="38">
        <f t="shared" si="6"/>
        <v>1880281</v>
      </c>
    </row>
    <row r="14" spans="1:9" ht="15">
      <c r="A14" s="5">
        <v>43646</v>
      </c>
      <c r="B14" s="37">
        <f t="shared" si="7"/>
        <v>829630</v>
      </c>
      <c r="C14" s="37">
        <f t="shared" si="8"/>
        <v>88017</v>
      </c>
      <c r="D14" s="38">
        <f>E14-B14</f>
        <v>309432</v>
      </c>
      <c r="E14" s="38">
        <v>1139062</v>
      </c>
      <c r="F14" s="37">
        <f t="shared" si="9"/>
        <v>1482849</v>
      </c>
      <c r="G14" s="38">
        <f t="shared" si="4"/>
        <v>309432</v>
      </c>
      <c r="H14" s="38">
        <f t="shared" si="5"/>
        <v>1792281</v>
      </c>
      <c r="I14" s="38">
        <f t="shared" si="6"/>
        <v>1880298</v>
      </c>
    </row>
    <row r="15" spans="1:9" ht="15">
      <c r="A15" s="5">
        <v>43677</v>
      </c>
      <c r="B15" s="37">
        <f t="shared" si="7"/>
        <v>832875</v>
      </c>
      <c r="C15" s="37">
        <f t="shared" si="8"/>
        <v>91324</v>
      </c>
      <c r="D15" s="38">
        <f t="shared" si="2"/>
        <v>306187</v>
      </c>
      <c r="E15" s="38">
        <v>1139062</v>
      </c>
      <c r="F15" s="37">
        <f t="shared" si="9"/>
        <v>1482675</v>
      </c>
      <c r="G15" s="38">
        <f t="shared" si="4"/>
        <v>306187</v>
      </c>
      <c r="H15" s="38">
        <f t="shared" si="5"/>
        <v>1788862</v>
      </c>
      <c r="I15" s="38">
        <f t="shared" si="6"/>
        <v>1880186</v>
      </c>
    </row>
    <row r="16" spans="1:9" ht="15">
      <c r="A16" s="5">
        <v>43708</v>
      </c>
      <c r="B16" s="37">
        <f t="shared" si="7"/>
        <v>834253</v>
      </c>
      <c r="C16" s="37">
        <f t="shared" si="8"/>
        <v>92702</v>
      </c>
      <c r="D16" s="38">
        <f t="shared" si="2"/>
        <v>304809</v>
      </c>
      <c r="E16" s="38">
        <v>1139062</v>
      </c>
      <c r="F16" s="37">
        <f t="shared" si="9"/>
        <v>1482675</v>
      </c>
      <c r="G16" s="38">
        <f t="shared" si="4"/>
        <v>304809</v>
      </c>
      <c r="H16" s="38">
        <f t="shared" si="5"/>
        <v>1787484</v>
      </c>
      <c r="I16" s="38">
        <f t="shared" si="6"/>
        <v>1880186</v>
      </c>
    </row>
    <row r="17" spans="1:9" ht="15">
      <c r="A17" s="5">
        <v>43738</v>
      </c>
      <c r="B17" s="37">
        <f>E36</f>
        <v>835594</v>
      </c>
      <c r="C17" s="37">
        <f>D36</f>
        <v>94043</v>
      </c>
      <c r="D17" s="38">
        <f>E17-B17</f>
        <v>303468</v>
      </c>
      <c r="E17" s="38">
        <v>1139062</v>
      </c>
      <c r="F17" s="37">
        <f t="shared" si="9"/>
        <v>1482675</v>
      </c>
      <c r="G17" s="38">
        <f>D17</f>
        <v>303468</v>
      </c>
      <c r="H17" s="38">
        <f>F17+G17</f>
        <v>1786143</v>
      </c>
      <c r="I17" s="38">
        <f>H17+C17</f>
        <v>1880186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3">
        <v>43373</v>
      </c>
      <c r="B22" s="63">
        <v>339</v>
      </c>
      <c r="C22" s="64">
        <v>741107</v>
      </c>
      <c r="D22" s="65">
        <f>66196+9122-4917</f>
        <v>70401</v>
      </c>
      <c r="E22" s="65">
        <f>B22+C22+D22</f>
        <v>811847</v>
      </c>
      <c r="F22" s="64">
        <f>B22+(C22*2)</f>
        <v>1482553</v>
      </c>
    </row>
    <row r="23" spans="1:6" ht="15">
      <c r="A23" s="53">
        <v>43404</v>
      </c>
      <c r="B23" s="63">
        <v>357</v>
      </c>
      <c r="C23" s="64">
        <v>741107</v>
      </c>
      <c r="D23" s="65">
        <f>D22+10060-3062</f>
        <v>77399</v>
      </c>
      <c r="E23" s="65">
        <f>B23+C23+D23</f>
        <v>818863</v>
      </c>
      <c r="F23" s="64">
        <f>B23+(C23*2)</f>
        <v>1482571</v>
      </c>
    </row>
    <row r="24" spans="1:6" ht="15">
      <c r="A24" s="53">
        <v>43434</v>
      </c>
      <c r="B24" s="63">
        <v>357</v>
      </c>
      <c r="C24" s="64">
        <v>741107</v>
      </c>
      <c r="D24" s="65">
        <f>D23+5752-2843</f>
        <v>80308</v>
      </c>
      <c r="E24" s="65">
        <f>B24+C24+D24</f>
        <v>821772</v>
      </c>
      <c r="F24" s="64">
        <f>B24+(C24*2)</f>
        <v>1482571</v>
      </c>
    </row>
    <row r="25" spans="1:6" ht="15">
      <c r="A25" s="53">
        <v>43465</v>
      </c>
      <c r="B25" s="63">
        <v>427</v>
      </c>
      <c r="C25" s="64">
        <v>741107</v>
      </c>
      <c r="D25" s="65">
        <f>D24+8963-3820</f>
        <v>85451</v>
      </c>
      <c r="E25" s="65">
        <f aca="true" t="shared" si="10" ref="E25:E36">B25+C25+D25</f>
        <v>826985</v>
      </c>
      <c r="F25" s="64">
        <f aca="true" t="shared" si="11" ref="F25:F36">B25+(C25*2)</f>
        <v>1482641</v>
      </c>
    </row>
    <row r="26" spans="1:9" ht="15">
      <c r="A26" s="53">
        <v>43496</v>
      </c>
      <c r="B26" s="63">
        <v>505</v>
      </c>
      <c r="C26" s="64">
        <v>741107</v>
      </c>
      <c r="D26" s="65">
        <f>D25+1503-1552</f>
        <v>85402</v>
      </c>
      <c r="E26" s="65">
        <f t="shared" si="10"/>
        <v>827014</v>
      </c>
      <c r="F26" s="64">
        <f t="shared" si="11"/>
        <v>1482719</v>
      </c>
      <c r="I26" s="3"/>
    </row>
    <row r="27" spans="1:9" ht="15">
      <c r="A27" s="53">
        <v>43514</v>
      </c>
      <c r="B27" s="63">
        <v>505</v>
      </c>
      <c r="C27" s="64">
        <v>741107</v>
      </c>
      <c r="D27" s="65">
        <v>85937</v>
      </c>
      <c r="E27" s="65">
        <f t="shared" si="10"/>
        <v>827549</v>
      </c>
      <c r="F27" s="64">
        <f t="shared" si="11"/>
        <v>1482719</v>
      </c>
      <c r="I27" s="3"/>
    </row>
    <row r="28" spans="1:9" ht="15">
      <c r="A28" s="53">
        <v>43524</v>
      </c>
      <c r="B28" s="63">
        <v>505</v>
      </c>
      <c r="C28" s="64">
        <v>741107</v>
      </c>
      <c r="D28" s="65">
        <f>D26+2501-1764</f>
        <v>86139</v>
      </c>
      <c r="E28" s="65">
        <f t="shared" si="10"/>
        <v>827751</v>
      </c>
      <c r="F28" s="64">
        <f t="shared" si="11"/>
        <v>1482719</v>
      </c>
      <c r="I28" s="3"/>
    </row>
    <row r="29" spans="1:9" ht="15">
      <c r="A29" s="53">
        <v>43550</v>
      </c>
      <c r="B29" s="63">
        <v>393</v>
      </c>
      <c r="C29" s="64">
        <v>741219</v>
      </c>
      <c r="D29" s="65">
        <v>86244</v>
      </c>
      <c r="E29" s="65">
        <f>B29+C29+D29</f>
        <v>827856</v>
      </c>
      <c r="F29" s="64">
        <f>B29+(C29*2)</f>
        <v>1482831</v>
      </c>
      <c r="I29" s="3"/>
    </row>
    <row r="30" spans="1:9" ht="15">
      <c r="A30" s="53">
        <v>43555</v>
      </c>
      <c r="B30" s="63">
        <v>393</v>
      </c>
      <c r="C30" s="64">
        <v>741219</v>
      </c>
      <c r="D30" s="65">
        <v>86126</v>
      </c>
      <c r="E30" s="65">
        <f t="shared" si="10"/>
        <v>827738</v>
      </c>
      <c r="F30" s="64">
        <f t="shared" si="11"/>
        <v>1482831</v>
      </c>
      <c r="I30" s="3"/>
    </row>
    <row r="31" spans="1:9" ht="15">
      <c r="A31" s="53">
        <v>43585</v>
      </c>
      <c r="B31" s="63">
        <v>393</v>
      </c>
      <c r="C31" s="64">
        <v>741219</v>
      </c>
      <c r="D31" s="65">
        <v>87458</v>
      </c>
      <c r="E31" s="65">
        <f t="shared" si="10"/>
        <v>829070</v>
      </c>
      <c r="F31" s="64">
        <f t="shared" si="11"/>
        <v>1482831</v>
      </c>
      <c r="I31" s="3"/>
    </row>
    <row r="32" spans="1:9" ht="15">
      <c r="A32" s="53">
        <v>43616</v>
      </c>
      <c r="B32" s="63">
        <v>393</v>
      </c>
      <c r="C32" s="64">
        <v>741219</v>
      </c>
      <c r="D32" s="65">
        <v>87885</v>
      </c>
      <c r="E32" s="65">
        <f t="shared" si="10"/>
        <v>829497</v>
      </c>
      <c r="F32" s="64">
        <f t="shared" si="11"/>
        <v>1482831</v>
      </c>
      <c r="I32" s="3"/>
    </row>
    <row r="33" spans="1:9" ht="15">
      <c r="A33" s="53">
        <v>43646</v>
      </c>
      <c r="B33" s="63">
        <v>377</v>
      </c>
      <c r="C33" s="64">
        <v>741236</v>
      </c>
      <c r="D33" s="65">
        <v>88017</v>
      </c>
      <c r="E33" s="65">
        <f t="shared" si="10"/>
        <v>829630</v>
      </c>
      <c r="F33" s="64">
        <f t="shared" si="11"/>
        <v>1482849</v>
      </c>
      <c r="I33" s="3"/>
    </row>
    <row r="34" spans="1:9" ht="15">
      <c r="A34" s="53">
        <v>43677</v>
      </c>
      <c r="B34" s="63">
        <v>427</v>
      </c>
      <c r="C34" s="64">
        <v>741124</v>
      </c>
      <c r="D34" s="65">
        <v>91324</v>
      </c>
      <c r="E34" s="65">
        <f t="shared" si="10"/>
        <v>832875</v>
      </c>
      <c r="F34" s="64">
        <f t="shared" si="11"/>
        <v>1482675</v>
      </c>
      <c r="I34" s="3"/>
    </row>
    <row r="35" spans="1:9" ht="15">
      <c r="A35" s="53">
        <v>43708</v>
      </c>
      <c r="B35" s="63">
        <v>427</v>
      </c>
      <c r="C35" s="64">
        <v>741124</v>
      </c>
      <c r="D35" s="65">
        <v>92702</v>
      </c>
      <c r="E35" s="65">
        <f t="shared" si="10"/>
        <v>834253</v>
      </c>
      <c r="F35" s="64">
        <f t="shared" si="11"/>
        <v>1482675</v>
      </c>
      <c r="I35" s="3"/>
    </row>
    <row r="36" spans="1:9" ht="15">
      <c r="A36" s="53">
        <v>43738</v>
      </c>
      <c r="B36" s="63">
        <v>427</v>
      </c>
      <c r="C36" s="64">
        <v>741124</v>
      </c>
      <c r="D36" s="65">
        <v>94043</v>
      </c>
      <c r="E36" s="65">
        <f t="shared" si="10"/>
        <v>835594</v>
      </c>
      <c r="F36" s="64">
        <f t="shared" si="11"/>
        <v>1482675</v>
      </c>
      <c r="I36" s="3"/>
    </row>
    <row r="37" spans="1:9" ht="15">
      <c r="A37" s="53"/>
      <c r="B37" s="63"/>
      <c r="C37" s="64"/>
      <c r="D37" s="65"/>
      <c r="E37" s="65"/>
      <c r="F37" s="64"/>
      <c r="I37" s="3"/>
    </row>
    <row r="38" spans="1:9" ht="15">
      <c r="A38" s="53"/>
      <c r="B38" s="63"/>
      <c r="C38" s="64"/>
      <c r="D38" s="65"/>
      <c r="E38" s="65"/>
      <c r="F38" s="64"/>
      <c r="I38" s="3"/>
    </row>
    <row r="39" spans="1:9" ht="15">
      <c r="A39" s="53"/>
      <c r="B39" s="63"/>
      <c r="C39" s="64"/>
      <c r="D39" s="65"/>
      <c r="E39" s="65"/>
      <c r="F39" s="64"/>
      <c r="I39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="110" zoomScaleNormal="110" zoomScalePageLayoutView="0" workbookViewId="0" topLeftCell="A10">
      <selection activeCell="B32" sqref="B32"/>
    </sheetView>
  </sheetViews>
  <sheetFormatPr defaultColWidth="11.421875" defaultRowHeight="15"/>
  <sheetData>
    <row r="1" spans="1:9" ht="15">
      <c r="A1" s="9" t="s">
        <v>5</v>
      </c>
      <c r="B1" s="34"/>
      <c r="C1" s="34"/>
      <c r="F1" s="34"/>
      <c r="I1" s="3"/>
    </row>
    <row r="2" spans="2:9" ht="15">
      <c r="B2" s="111" t="s">
        <v>4</v>
      </c>
      <c r="C2" s="70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9" ht="56.25" customHeight="1">
      <c r="A3" s="4"/>
      <c r="B3" s="112"/>
      <c r="C3" s="71" t="s">
        <v>6</v>
      </c>
      <c r="D3" s="106"/>
      <c r="E3" s="106"/>
      <c r="F3" s="112"/>
      <c r="G3" s="106"/>
      <c r="H3" s="110"/>
      <c r="I3" s="110"/>
    </row>
    <row r="4" spans="1:9" ht="15">
      <c r="A4" s="5">
        <v>43404</v>
      </c>
      <c r="B4" s="37">
        <f aca="true" t="shared" si="0" ref="B4:B16">E23</f>
        <v>818863</v>
      </c>
      <c r="C4" s="37">
        <f aca="true" t="shared" si="1" ref="C4:C16">D23</f>
        <v>77399</v>
      </c>
      <c r="D4" s="38">
        <f aca="true" t="shared" si="2" ref="D4:D16">E4-B4</f>
        <v>320199</v>
      </c>
      <c r="E4" s="38">
        <v>1139062</v>
      </c>
      <c r="F4" s="37">
        <f aca="true" t="shared" si="3" ref="F4:F17">F23</f>
        <v>1482571</v>
      </c>
      <c r="G4" s="38">
        <f aca="true" t="shared" si="4" ref="G4:G16">D4</f>
        <v>320199</v>
      </c>
      <c r="H4" s="38">
        <f aca="true" t="shared" si="5" ref="H4:H16">F4+G4</f>
        <v>1802770</v>
      </c>
      <c r="I4" s="38">
        <f aca="true" t="shared" si="6" ref="I4:I16">H4+C4</f>
        <v>1880169</v>
      </c>
    </row>
    <row r="5" spans="1:9" ht="15">
      <c r="A5" s="5">
        <v>43434</v>
      </c>
      <c r="B5" s="37">
        <f t="shared" si="0"/>
        <v>821772</v>
      </c>
      <c r="C5" s="37">
        <f t="shared" si="1"/>
        <v>80308</v>
      </c>
      <c r="D5" s="38">
        <f t="shared" si="2"/>
        <v>317290</v>
      </c>
      <c r="E5" s="38">
        <v>1139062</v>
      </c>
      <c r="F5" s="37">
        <f t="shared" si="3"/>
        <v>1482571</v>
      </c>
      <c r="G5" s="38">
        <f t="shared" si="4"/>
        <v>317290</v>
      </c>
      <c r="H5" s="38">
        <f t="shared" si="5"/>
        <v>1799861</v>
      </c>
      <c r="I5" s="38">
        <f t="shared" si="6"/>
        <v>1880169</v>
      </c>
    </row>
    <row r="6" spans="1:9" ht="15">
      <c r="A6" s="5">
        <v>43465</v>
      </c>
      <c r="B6" s="37">
        <f t="shared" si="0"/>
        <v>826985</v>
      </c>
      <c r="C6" s="37">
        <f t="shared" si="1"/>
        <v>85451</v>
      </c>
      <c r="D6" s="39">
        <f t="shared" si="2"/>
        <v>312077</v>
      </c>
      <c r="E6" s="38">
        <v>1139062</v>
      </c>
      <c r="F6" s="37">
        <f t="shared" si="3"/>
        <v>1482641</v>
      </c>
      <c r="G6" s="39">
        <f t="shared" si="4"/>
        <v>312077</v>
      </c>
      <c r="H6" s="39">
        <f t="shared" si="5"/>
        <v>1794718</v>
      </c>
      <c r="I6" s="39">
        <f t="shared" si="6"/>
        <v>1880169</v>
      </c>
    </row>
    <row r="7" spans="1:9" ht="15">
      <c r="A7" s="5">
        <v>43496</v>
      </c>
      <c r="B7" s="37">
        <f t="shared" si="0"/>
        <v>827014</v>
      </c>
      <c r="C7" s="37">
        <f t="shared" si="1"/>
        <v>85402</v>
      </c>
      <c r="D7" s="38">
        <f t="shared" si="2"/>
        <v>312048</v>
      </c>
      <c r="E7" s="38">
        <v>1139062</v>
      </c>
      <c r="F7" s="37">
        <f t="shared" si="3"/>
        <v>1482719</v>
      </c>
      <c r="G7" s="38">
        <f t="shared" si="4"/>
        <v>312048</v>
      </c>
      <c r="H7" s="38">
        <f t="shared" si="5"/>
        <v>1794767</v>
      </c>
      <c r="I7" s="38">
        <f t="shared" si="6"/>
        <v>1880169</v>
      </c>
    </row>
    <row r="8" spans="1:9" ht="15">
      <c r="A8" s="5">
        <v>43514</v>
      </c>
      <c r="B8" s="37">
        <f t="shared" si="0"/>
        <v>827549</v>
      </c>
      <c r="C8" s="37">
        <f t="shared" si="1"/>
        <v>85937</v>
      </c>
      <c r="D8" s="38">
        <f>E8-B8</f>
        <v>311513</v>
      </c>
      <c r="E8" s="38">
        <v>1139062</v>
      </c>
      <c r="F8" s="37">
        <f t="shared" si="3"/>
        <v>1482719</v>
      </c>
      <c r="G8" s="38">
        <f>D8</f>
        <v>311513</v>
      </c>
      <c r="H8" s="38">
        <f>F8+G8</f>
        <v>1794232</v>
      </c>
      <c r="I8" s="38">
        <f>H8+C8</f>
        <v>1880169</v>
      </c>
    </row>
    <row r="9" spans="1:9" ht="15">
      <c r="A9" s="5">
        <v>43524</v>
      </c>
      <c r="B9" s="37">
        <f t="shared" si="0"/>
        <v>827751</v>
      </c>
      <c r="C9" s="37">
        <f t="shared" si="1"/>
        <v>86139</v>
      </c>
      <c r="D9" s="38">
        <f t="shared" si="2"/>
        <v>311311</v>
      </c>
      <c r="E9" s="38">
        <v>1139062</v>
      </c>
      <c r="F9" s="37">
        <f t="shared" si="3"/>
        <v>1482719</v>
      </c>
      <c r="G9" s="38">
        <f t="shared" si="4"/>
        <v>311311</v>
      </c>
      <c r="H9" s="38">
        <f t="shared" si="5"/>
        <v>1794030</v>
      </c>
      <c r="I9" s="38">
        <f t="shared" si="6"/>
        <v>1880169</v>
      </c>
    </row>
    <row r="10" spans="1:9" ht="15">
      <c r="A10" s="5">
        <v>43550</v>
      </c>
      <c r="B10" s="37">
        <f t="shared" si="0"/>
        <v>827856</v>
      </c>
      <c r="C10" s="37">
        <f t="shared" si="1"/>
        <v>86244</v>
      </c>
      <c r="D10" s="38">
        <f>E10-B10</f>
        <v>311206</v>
      </c>
      <c r="E10" s="38">
        <v>1139062</v>
      </c>
      <c r="F10" s="37">
        <f t="shared" si="3"/>
        <v>1482831</v>
      </c>
      <c r="G10" s="38">
        <f>D10</f>
        <v>311206</v>
      </c>
      <c r="H10" s="38">
        <f>F10+G10</f>
        <v>1794037</v>
      </c>
      <c r="I10" s="38">
        <f>H10+C10</f>
        <v>1880281</v>
      </c>
    </row>
    <row r="11" spans="1:9" ht="15">
      <c r="A11" s="5">
        <v>43555</v>
      </c>
      <c r="B11" s="37">
        <f t="shared" si="0"/>
        <v>827738</v>
      </c>
      <c r="C11" s="37">
        <f t="shared" si="1"/>
        <v>86126</v>
      </c>
      <c r="D11" s="38">
        <f t="shared" si="2"/>
        <v>311324</v>
      </c>
      <c r="E11" s="38">
        <v>1139062</v>
      </c>
      <c r="F11" s="37">
        <f t="shared" si="3"/>
        <v>1482831</v>
      </c>
      <c r="G11" s="38">
        <f t="shared" si="4"/>
        <v>311324</v>
      </c>
      <c r="H11" s="38">
        <f t="shared" si="5"/>
        <v>1794155</v>
      </c>
      <c r="I11" s="38">
        <f t="shared" si="6"/>
        <v>1880281</v>
      </c>
    </row>
    <row r="12" spans="1:11" ht="15">
      <c r="A12" s="5">
        <v>43585</v>
      </c>
      <c r="B12" s="37">
        <f t="shared" si="0"/>
        <v>829167</v>
      </c>
      <c r="C12" s="37">
        <f t="shared" si="1"/>
        <v>87555</v>
      </c>
      <c r="D12" s="38">
        <f t="shared" si="2"/>
        <v>309895</v>
      </c>
      <c r="E12" s="38">
        <v>1139062</v>
      </c>
      <c r="F12" s="37">
        <f t="shared" si="3"/>
        <v>1482831</v>
      </c>
      <c r="G12" s="38">
        <f t="shared" si="4"/>
        <v>309895</v>
      </c>
      <c r="H12" s="38">
        <f t="shared" si="5"/>
        <v>1792726</v>
      </c>
      <c r="I12" s="38">
        <f t="shared" si="6"/>
        <v>1880281</v>
      </c>
      <c r="K12" s="60"/>
    </row>
    <row r="13" spans="1:9" ht="15">
      <c r="A13" s="5">
        <v>43616</v>
      </c>
      <c r="B13" s="37">
        <f t="shared" si="0"/>
        <v>829594</v>
      </c>
      <c r="C13" s="37">
        <f t="shared" si="1"/>
        <v>87982</v>
      </c>
      <c r="D13" s="38">
        <f t="shared" si="2"/>
        <v>309468</v>
      </c>
      <c r="E13" s="38">
        <v>1139062</v>
      </c>
      <c r="F13" s="37">
        <f t="shared" si="3"/>
        <v>1482831</v>
      </c>
      <c r="G13" s="38">
        <f t="shared" si="4"/>
        <v>309468</v>
      </c>
      <c r="H13" s="38">
        <f t="shared" si="5"/>
        <v>1792299</v>
      </c>
      <c r="I13" s="38">
        <f t="shared" si="6"/>
        <v>1880281</v>
      </c>
    </row>
    <row r="14" spans="1:9" ht="15">
      <c r="A14" s="5">
        <v>43646</v>
      </c>
      <c r="B14" s="37">
        <f t="shared" si="0"/>
        <v>829727</v>
      </c>
      <c r="C14" s="37">
        <f t="shared" si="1"/>
        <v>88114</v>
      </c>
      <c r="D14" s="38">
        <f>E14-B14</f>
        <v>309335</v>
      </c>
      <c r="E14" s="38">
        <v>1139062</v>
      </c>
      <c r="F14" s="37">
        <f t="shared" si="3"/>
        <v>1482849</v>
      </c>
      <c r="G14" s="38">
        <f t="shared" si="4"/>
        <v>309335</v>
      </c>
      <c r="H14" s="38">
        <f t="shared" si="5"/>
        <v>1792184</v>
      </c>
      <c r="I14" s="38">
        <f t="shared" si="6"/>
        <v>1880298</v>
      </c>
    </row>
    <row r="15" spans="1:9" ht="15">
      <c r="A15" s="5">
        <v>43677</v>
      </c>
      <c r="B15" s="37">
        <f t="shared" si="0"/>
        <v>832972</v>
      </c>
      <c r="C15" s="37">
        <f t="shared" si="1"/>
        <v>91421</v>
      </c>
      <c r="D15" s="38">
        <f t="shared" si="2"/>
        <v>306090</v>
      </c>
      <c r="E15" s="38">
        <v>1139062</v>
      </c>
      <c r="F15" s="37">
        <f t="shared" si="3"/>
        <v>1482675</v>
      </c>
      <c r="G15" s="38">
        <f t="shared" si="4"/>
        <v>306090</v>
      </c>
      <c r="H15" s="38">
        <f t="shared" si="5"/>
        <v>1788765</v>
      </c>
      <c r="I15" s="38">
        <f t="shared" si="6"/>
        <v>1880186</v>
      </c>
    </row>
    <row r="16" spans="1:9" ht="15">
      <c r="A16" s="5">
        <v>43708</v>
      </c>
      <c r="B16" s="37">
        <f t="shared" si="0"/>
        <v>834350</v>
      </c>
      <c r="C16" s="37">
        <f t="shared" si="1"/>
        <v>92799</v>
      </c>
      <c r="D16" s="38">
        <f t="shared" si="2"/>
        <v>304712</v>
      </c>
      <c r="E16" s="38">
        <v>1139062</v>
      </c>
      <c r="F16" s="37">
        <f t="shared" si="3"/>
        <v>1482675</v>
      </c>
      <c r="G16" s="38">
        <f t="shared" si="4"/>
        <v>304712</v>
      </c>
      <c r="H16" s="38">
        <f t="shared" si="5"/>
        <v>1787387</v>
      </c>
      <c r="I16" s="38">
        <f t="shared" si="6"/>
        <v>1880186</v>
      </c>
    </row>
    <row r="17" spans="1:9" ht="15">
      <c r="A17" s="5">
        <v>43738</v>
      </c>
      <c r="B17" s="37">
        <f>E36</f>
        <v>835691</v>
      </c>
      <c r="C17" s="37">
        <f>D36</f>
        <v>94140</v>
      </c>
      <c r="D17" s="38">
        <f>E17-B17</f>
        <v>303371</v>
      </c>
      <c r="E17" s="38">
        <v>1139062</v>
      </c>
      <c r="F17" s="37">
        <f t="shared" si="3"/>
        <v>1482675</v>
      </c>
      <c r="G17" s="38">
        <f>D17</f>
        <v>303371</v>
      </c>
      <c r="H17" s="38">
        <f>F17+G17</f>
        <v>1786046</v>
      </c>
      <c r="I17" s="38">
        <f>H17+C17</f>
        <v>1880186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3">
        <v>43373</v>
      </c>
      <c r="B22" s="63">
        <v>339</v>
      </c>
      <c r="C22" s="64">
        <v>741107</v>
      </c>
      <c r="D22" s="65">
        <f>66196+9122-4917</f>
        <v>70401</v>
      </c>
      <c r="E22" s="65">
        <f>B22+C22+D22</f>
        <v>811847</v>
      </c>
      <c r="F22" s="64">
        <f>B22+(C22*2)</f>
        <v>1482553</v>
      </c>
    </row>
    <row r="23" spans="1:6" ht="15">
      <c r="A23" s="53">
        <v>43404</v>
      </c>
      <c r="B23" s="63">
        <v>357</v>
      </c>
      <c r="C23" s="64">
        <v>741107</v>
      </c>
      <c r="D23" s="65">
        <f>D22+10060-3062</f>
        <v>77399</v>
      </c>
      <c r="E23" s="65">
        <f>B23+C23+D23</f>
        <v>818863</v>
      </c>
      <c r="F23" s="64">
        <f>B23+(C23*2)</f>
        <v>1482571</v>
      </c>
    </row>
    <row r="24" spans="1:6" ht="15">
      <c r="A24" s="53">
        <v>43434</v>
      </c>
      <c r="B24" s="63">
        <v>357</v>
      </c>
      <c r="C24" s="64">
        <v>741107</v>
      </c>
      <c r="D24" s="65">
        <f>D23+5752-2843</f>
        <v>80308</v>
      </c>
      <c r="E24" s="65">
        <f>B24+C24+D24</f>
        <v>821772</v>
      </c>
      <c r="F24" s="64">
        <f>B24+(C24*2)</f>
        <v>1482571</v>
      </c>
    </row>
    <row r="25" spans="1:6" ht="15">
      <c r="A25" s="53">
        <v>43465</v>
      </c>
      <c r="B25" s="63">
        <v>427</v>
      </c>
      <c r="C25" s="64">
        <v>741107</v>
      </c>
      <c r="D25" s="65">
        <f>D24+8963-3820</f>
        <v>85451</v>
      </c>
      <c r="E25" s="65">
        <f aca="true" t="shared" si="7" ref="E25:E36">B25+C25+D25</f>
        <v>826985</v>
      </c>
      <c r="F25" s="64">
        <f aca="true" t="shared" si="8" ref="F25:F36">B25+(C25*2)</f>
        <v>1482641</v>
      </c>
    </row>
    <row r="26" spans="1:9" ht="15">
      <c r="A26" s="53">
        <v>43496</v>
      </c>
      <c r="B26" s="63">
        <v>505</v>
      </c>
      <c r="C26" s="64">
        <v>741107</v>
      </c>
      <c r="D26" s="65">
        <f>D25+1503-1552</f>
        <v>85402</v>
      </c>
      <c r="E26" s="65">
        <f t="shared" si="7"/>
        <v>827014</v>
      </c>
      <c r="F26" s="64">
        <f t="shared" si="8"/>
        <v>1482719</v>
      </c>
      <c r="I26" s="3"/>
    </row>
    <row r="27" spans="1:9" ht="15">
      <c r="A27" s="53">
        <v>43514</v>
      </c>
      <c r="B27" s="63">
        <v>505</v>
      </c>
      <c r="C27" s="64">
        <v>741107</v>
      </c>
      <c r="D27" s="65">
        <v>85937</v>
      </c>
      <c r="E27" s="65">
        <f t="shared" si="7"/>
        <v>827549</v>
      </c>
      <c r="F27" s="64">
        <f t="shared" si="8"/>
        <v>1482719</v>
      </c>
      <c r="I27" s="3"/>
    </row>
    <row r="28" spans="1:9" ht="15">
      <c r="A28" s="53">
        <v>43524</v>
      </c>
      <c r="B28" s="63">
        <v>505</v>
      </c>
      <c r="C28" s="64">
        <v>741107</v>
      </c>
      <c r="D28" s="65">
        <f>D26+2501-1764</f>
        <v>86139</v>
      </c>
      <c r="E28" s="65">
        <f t="shared" si="7"/>
        <v>827751</v>
      </c>
      <c r="F28" s="64">
        <f t="shared" si="8"/>
        <v>1482719</v>
      </c>
      <c r="I28" s="3"/>
    </row>
    <row r="29" spans="1:9" ht="15">
      <c r="A29" s="53">
        <v>43550</v>
      </c>
      <c r="B29" s="63">
        <v>393</v>
      </c>
      <c r="C29" s="64">
        <v>741219</v>
      </c>
      <c r="D29" s="65">
        <v>86244</v>
      </c>
      <c r="E29" s="65">
        <f>B29+C29+D29</f>
        <v>827856</v>
      </c>
      <c r="F29" s="64">
        <f>B29+(C29*2)</f>
        <v>1482831</v>
      </c>
      <c r="I29" s="3"/>
    </row>
    <row r="30" spans="1:9" ht="15">
      <c r="A30" s="53">
        <v>43555</v>
      </c>
      <c r="B30" s="63">
        <v>393</v>
      </c>
      <c r="C30" s="64">
        <v>741219</v>
      </c>
      <c r="D30" s="65">
        <v>86126</v>
      </c>
      <c r="E30" s="65">
        <f t="shared" si="7"/>
        <v>827738</v>
      </c>
      <c r="F30" s="64">
        <f t="shared" si="8"/>
        <v>1482831</v>
      </c>
      <c r="I30" s="3"/>
    </row>
    <row r="31" spans="1:9" ht="15">
      <c r="A31" s="53">
        <v>43585</v>
      </c>
      <c r="B31" s="63">
        <v>393</v>
      </c>
      <c r="C31" s="64">
        <v>741219</v>
      </c>
      <c r="D31" s="65">
        <v>87555</v>
      </c>
      <c r="E31" s="65">
        <f t="shared" si="7"/>
        <v>829167</v>
      </c>
      <c r="F31" s="64">
        <f t="shared" si="8"/>
        <v>1482831</v>
      </c>
      <c r="I31" s="3"/>
    </row>
    <row r="32" spans="1:9" ht="15">
      <c r="A32" s="53">
        <v>43616</v>
      </c>
      <c r="B32" s="63">
        <v>393</v>
      </c>
      <c r="C32" s="64">
        <v>741219</v>
      </c>
      <c r="D32" s="65">
        <v>87982</v>
      </c>
      <c r="E32" s="65">
        <f t="shared" si="7"/>
        <v>829594</v>
      </c>
      <c r="F32" s="64">
        <f t="shared" si="8"/>
        <v>1482831</v>
      </c>
      <c r="I32" s="3"/>
    </row>
    <row r="33" spans="1:9" ht="15">
      <c r="A33" s="53">
        <v>43646</v>
      </c>
      <c r="B33" s="63">
        <v>377</v>
      </c>
      <c r="C33" s="64">
        <v>741236</v>
      </c>
      <c r="D33" s="65">
        <v>88114</v>
      </c>
      <c r="E33" s="65">
        <f t="shared" si="7"/>
        <v>829727</v>
      </c>
      <c r="F33" s="64">
        <f t="shared" si="8"/>
        <v>1482849</v>
      </c>
      <c r="I33" s="3"/>
    </row>
    <row r="34" spans="1:9" ht="15">
      <c r="A34" s="53">
        <v>43677</v>
      </c>
      <c r="B34" s="63">
        <v>427</v>
      </c>
      <c r="C34" s="64">
        <v>741124</v>
      </c>
      <c r="D34" s="65">
        <v>91421</v>
      </c>
      <c r="E34" s="65">
        <f t="shared" si="7"/>
        <v>832972</v>
      </c>
      <c r="F34" s="64">
        <f t="shared" si="8"/>
        <v>1482675</v>
      </c>
      <c r="I34" s="3"/>
    </row>
    <row r="35" spans="1:9" ht="15">
      <c r="A35" s="53">
        <v>43708</v>
      </c>
      <c r="B35" s="63">
        <v>427</v>
      </c>
      <c r="C35" s="64">
        <v>741124</v>
      </c>
      <c r="D35" s="65">
        <v>92799</v>
      </c>
      <c r="E35" s="65">
        <f t="shared" si="7"/>
        <v>834350</v>
      </c>
      <c r="F35" s="64">
        <f t="shared" si="8"/>
        <v>1482675</v>
      </c>
      <c r="I35" s="3"/>
    </row>
    <row r="36" spans="1:9" ht="15">
      <c r="A36" s="53">
        <v>43738</v>
      </c>
      <c r="B36" s="63">
        <v>427</v>
      </c>
      <c r="C36" s="64">
        <v>741124</v>
      </c>
      <c r="D36" s="65">
        <v>94140</v>
      </c>
      <c r="E36" s="65">
        <f t="shared" si="7"/>
        <v>835691</v>
      </c>
      <c r="F36" s="64">
        <f t="shared" si="8"/>
        <v>1482675</v>
      </c>
      <c r="I36" s="3"/>
    </row>
    <row r="37" spans="1:9" ht="15">
      <c r="A37" s="53"/>
      <c r="B37" s="63"/>
      <c r="C37" s="64"/>
      <c r="D37" s="65"/>
      <c r="E37" s="65"/>
      <c r="F37" s="64"/>
      <c r="I37" s="3"/>
    </row>
    <row r="38" spans="1:9" ht="15">
      <c r="A38" s="53"/>
      <c r="B38" s="63"/>
      <c r="C38" s="64"/>
      <c r="D38" s="65"/>
      <c r="E38" s="65"/>
      <c r="F38" s="64"/>
      <c r="I38" s="3"/>
    </row>
    <row r="39" spans="1:9" ht="15">
      <c r="A39" s="53"/>
      <c r="B39" s="63"/>
      <c r="C39" s="64"/>
      <c r="D39" s="65"/>
      <c r="E39" s="65"/>
      <c r="F39" s="64"/>
      <c r="I39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="110" zoomScaleNormal="110" zoomScalePageLayoutView="0" workbookViewId="0" topLeftCell="A1">
      <selection activeCell="F24" sqref="F24"/>
    </sheetView>
  </sheetViews>
  <sheetFormatPr defaultColWidth="11.421875" defaultRowHeight="15"/>
  <cols>
    <col min="11" max="11" width="12.7109375" style="0" bestFit="1" customWidth="1"/>
  </cols>
  <sheetData>
    <row r="1" spans="1:9" ht="15">
      <c r="A1" s="9" t="s">
        <v>5</v>
      </c>
      <c r="B1" s="34"/>
      <c r="C1" s="34"/>
      <c r="F1" s="34"/>
      <c r="I1" s="3"/>
    </row>
    <row r="2" spans="2:9" ht="15">
      <c r="B2" s="111" t="s">
        <v>4</v>
      </c>
      <c r="C2" s="73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9" ht="56.25" customHeight="1">
      <c r="A3" s="4"/>
      <c r="B3" s="112"/>
      <c r="C3" s="74" t="s">
        <v>6</v>
      </c>
      <c r="D3" s="106"/>
      <c r="E3" s="106"/>
      <c r="F3" s="112"/>
      <c r="G3" s="106"/>
      <c r="H3" s="110"/>
      <c r="I3" s="110"/>
    </row>
    <row r="4" spans="1:9" ht="15">
      <c r="A4" s="5">
        <v>43769</v>
      </c>
      <c r="B4" s="37">
        <f aca="true" t="shared" si="0" ref="B4:B17">E22</f>
        <v>838184</v>
      </c>
      <c r="C4" s="37">
        <f aca="true" t="shared" si="1" ref="C4:C16">D22</f>
        <v>96633</v>
      </c>
      <c r="D4" s="38">
        <f aca="true" t="shared" si="2" ref="D4:D16">E4-B4</f>
        <v>300878</v>
      </c>
      <c r="E4" s="38">
        <v>1139062</v>
      </c>
      <c r="F4" s="37">
        <f aca="true" t="shared" si="3" ref="F4:F17">F22</f>
        <v>1482775</v>
      </c>
      <c r="G4" s="38">
        <f aca="true" t="shared" si="4" ref="G4:G16">D4</f>
        <v>300878</v>
      </c>
      <c r="H4" s="38">
        <f aca="true" t="shared" si="5" ref="H4:H16">F4+G4</f>
        <v>1783653</v>
      </c>
      <c r="I4" s="38">
        <f aca="true" t="shared" si="6" ref="I4:I16">H4+C4</f>
        <v>1880286</v>
      </c>
    </row>
    <row r="5" spans="1:9" ht="15">
      <c r="A5" s="5">
        <v>43799</v>
      </c>
      <c r="B5" s="37">
        <f t="shared" si="0"/>
        <v>839879</v>
      </c>
      <c r="C5" s="37">
        <f t="shared" si="1"/>
        <v>98368</v>
      </c>
      <c r="D5" s="38">
        <f t="shared" si="2"/>
        <v>299183</v>
      </c>
      <c r="E5" s="38">
        <v>1139062</v>
      </c>
      <c r="F5" s="37">
        <f t="shared" si="3"/>
        <v>1482695</v>
      </c>
      <c r="G5" s="38">
        <f t="shared" si="4"/>
        <v>299183</v>
      </c>
      <c r="H5" s="38">
        <f t="shared" si="5"/>
        <v>1781878</v>
      </c>
      <c r="I5" s="38">
        <f t="shared" si="6"/>
        <v>1880246</v>
      </c>
    </row>
    <row r="6" spans="1:9" ht="15">
      <c r="A6" s="5">
        <v>44196</v>
      </c>
      <c r="B6" s="37">
        <f t="shared" si="0"/>
        <v>842472</v>
      </c>
      <c r="C6" s="37">
        <f t="shared" si="1"/>
        <v>100881</v>
      </c>
      <c r="D6" s="39">
        <f t="shared" si="2"/>
        <v>296590</v>
      </c>
      <c r="E6" s="38">
        <v>1139062</v>
      </c>
      <c r="F6" s="37">
        <f t="shared" si="3"/>
        <v>1482775</v>
      </c>
      <c r="G6" s="39">
        <f t="shared" si="4"/>
        <v>296590</v>
      </c>
      <c r="H6" s="39">
        <f t="shared" si="5"/>
        <v>1779365</v>
      </c>
      <c r="I6" s="39">
        <f t="shared" si="6"/>
        <v>1880246</v>
      </c>
    </row>
    <row r="7" spans="1:9" ht="15">
      <c r="A7" s="5">
        <v>43861</v>
      </c>
      <c r="B7" s="37">
        <f t="shared" si="0"/>
        <v>843042</v>
      </c>
      <c r="C7" s="37">
        <f t="shared" si="1"/>
        <v>101451</v>
      </c>
      <c r="D7" s="38">
        <f t="shared" si="2"/>
        <v>296020</v>
      </c>
      <c r="E7" s="38">
        <v>1139062</v>
      </c>
      <c r="F7" s="37">
        <f t="shared" si="3"/>
        <v>1482775</v>
      </c>
      <c r="G7" s="38">
        <f t="shared" si="4"/>
        <v>296020</v>
      </c>
      <c r="H7" s="38">
        <f t="shared" si="5"/>
        <v>1778795</v>
      </c>
      <c r="I7" s="38">
        <f t="shared" si="6"/>
        <v>1880246</v>
      </c>
    </row>
    <row r="8" spans="1:9" ht="15">
      <c r="A8" s="5">
        <v>43875</v>
      </c>
      <c r="B8" s="37">
        <f t="shared" si="0"/>
        <v>842114</v>
      </c>
      <c r="C8" s="37">
        <f t="shared" si="1"/>
        <v>100123</v>
      </c>
      <c r="D8" s="38">
        <f>E8-B8</f>
        <v>296948</v>
      </c>
      <c r="E8" s="38">
        <v>1139062</v>
      </c>
      <c r="F8" s="37">
        <f t="shared" si="3"/>
        <v>1483175</v>
      </c>
      <c r="G8" s="38">
        <f>D8</f>
        <v>296948</v>
      </c>
      <c r="H8" s="38">
        <f>F8+G8</f>
        <v>1780123</v>
      </c>
      <c r="I8" s="38">
        <f>H8+C8</f>
        <v>1880246</v>
      </c>
    </row>
    <row r="9" spans="1:9" ht="15">
      <c r="A9" s="5">
        <v>43890</v>
      </c>
      <c r="B9" s="37">
        <f t="shared" si="0"/>
        <v>843157</v>
      </c>
      <c r="C9" s="37">
        <f t="shared" si="1"/>
        <v>101555</v>
      </c>
      <c r="D9" s="38">
        <f t="shared" si="2"/>
        <v>295905</v>
      </c>
      <c r="E9" s="38">
        <v>1139062</v>
      </c>
      <c r="F9" s="37">
        <f t="shared" si="3"/>
        <v>1482786</v>
      </c>
      <c r="G9" s="38">
        <f t="shared" si="4"/>
        <v>295905</v>
      </c>
      <c r="H9" s="38">
        <f t="shared" si="5"/>
        <v>1778691</v>
      </c>
      <c r="I9" s="38">
        <f t="shared" si="6"/>
        <v>1880246</v>
      </c>
    </row>
    <row r="10" spans="1:9" ht="15">
      <c r="A10" s="77">
        <v>43914</v>
      </c>
      <c r="B10" s="78">
        <f t="shared" si="0"/>
        <v>845063</v>
      </c>
      <c r="C10" s="78">
        <f t="shared" si="1"/>
        <v>103479</v>
      </c>
      <c r="D10" s="79">
        <f>E10-B10</f>
        <v>293999</v>
      </c>
      <c r="E10" s="79">
        <v>1139062</v>
      </c>
      <c r="F10" s="78">
        <f t="shared" si="3"/>
        <v>1482768</v>
      </c>
      <c r="G10" s="79">
        <f>D10</f>
        <v>293999</v>
      </c>
      <c r="H10" s="79">
        <f>F10+G10</f>
        <v>1776767</v>
      </c>
      <c r="I10" s="79">
        <f>H10+C10</f>
        <v>1880246</v>
      </c>
    </row>
    <row r="11" spans="1:9" ht="15">
      <c r="A11" s="5">
        <v>43921</v>
      </c>
      <c r="B11" s="37">
        <f t="shared" si="0"/>
        <v>845115</v>
      </c>
      <c r="C11" s="37">
        <f t="shared" si="1"/>
        <v>103531</v>
      </c>
      <c r="D11" s="38">
        <f t="shared" si="2"/>
        <v>293947</v>
      </c>
      <c r="E11" s="38">
        <v>1139062</v>
      </c>
      <c r="F11" s="37">
        <f t="shared" si="3"/>
        <v>1482768</v>
      </c>
      <c r="G11" s="38">
        <f t="shared" si="4"/>
        <v>293947</v>
      </c>
      <c r="H11" s="38">
        <f t="shared" si="5"/>
        <v>1776715</v>
      </c>
      <c r="I11" s="38">
        <f t="shared" si="6"/>
        <v>1880246</v>
      </c>
    </row>
    <row r="12" spans="1:11" ht="15">
      <c r="A12" s="5">
        <v>43951</v>
      </c>
      <c r="B12" s="37">
        <f t="shared" si="0"/>
        <v>844977</v>
      </c>
      <c r="C12" s="37">
        <f t="shared" si="1"/>
        <v>103393</v>
      </c>
      <c r="D12" s="38">
        <f t="shared" si="2"/>
        <v>294085</v>
      </c>
      <c r="E12" s="38">
        <v>1139062</v>
      </c>
      <c r="F12" s="37">
        <f t="shared" si="3"/>
        <v>1482768</v>
      </c>
      <c r="G12" s="38">
        <f t="shared" si="4"/>
        <v>294085</v>
      </c>
      <c r="H12" s="38">
        <f t="shared" si="5"/>
        <v>1776853</v>
      </c>
      <c r="I12" s="38">
        <f t="shared" si="6"/>
        <v>1880246</v>
      </c>
      <c r="K12" s="60"/>
    </row>
    <row r="13" spans="1:9" ht="15">
      <c r="A13" s="5">
        <v>43982</v>
      </c>
      <c r="B13" s="37">
        <f t="shared" si="0"/>
        <v>845559</v>
      </c>
      <c r="C13" s="37">
        <f t="shared" si="1"/>
        <v>103975</v>
      </c>
      <c r="D13" s="38">
        <f t="shared" si="2"/>
        <v>293503</v>
      </c>
      <c r="E13" s="38">
        <v>1139062</v>
      </c>
      <c r="F13" s="37">
        <f t="shared" si="3"/>
        <v>1482768</v>
      </c>
      <c r="G13" s="38">
        <f t="shared" si="4"/>
        <v>293503</v>
      </c>
      <c r="H13" s="38">
        <f t="shared" si="5"/>
        <v>1776271</v>
      </c>
      <c r="I13" s="38">
        <f t="shared" si="6"/>
        <v>1880246</v>
      </c>
    </row>
    <row r="14" spans="1:9" ht="15">
      <c r="A14" s="5">
        <v>44012</v>
      </c>
      <c r="B14" s="37">
        <f t="shared" si="0"/>
        <v>846369</v>
      </c>
      <c r="C14" s="37">
        <f t="shared" si="1"/>
        <v>104785</v>
      </c>
      <c r="D14" s="38">
        <f>E14-B14</f>
        <v>292693</v>
      </c>
      <c r="E14" s="38">
        <v>1139062</v>
      </c>
      <c r="F14" s="37">
        <f t="shared" si="3"/>
        <v>1482878</v>
      </c>
      <c r="G14" s="38">
        <f t="shared" si="4"/>
        <v>292693</v>
      </c>
      <c r="H14" s="38">
        <f t="shared" si="5"/>
        <v>1775571</v>
      </c>
      <c r="I14" s="38">
        <f t="shared" si="6"/>
        <v>1880356</v>
      </c>
    </row>
    <row r="15" spans="1:9" ht="15">
      <c r="A15" s="5">
        <v>44043</v>
      </c>
      <c r="B15" s="37">
        <f t="shared" si="0"/>
        <v>848085</v>
      </c>
      <c r="C15" s="37">
        <f t="shared" si="1"/>
        <v>106208</v>
      </c>
      <c r="D15" s="38">
        <f t="shared" si="2"/>
        <v>290977</v>
      </c>
      <c r="E15" s="38">
        <v>1139062</v>
      </c>
      <c r="F15" s="37">
        <f t="shared" si="3"/>
        <v>1483171</v>
      </c>
      <c r="G15" s="38">
        <f t="shared" si="4"/>
        <v>290977</v>
      </c>
      <c r="H15" s="38">
        <f t="shared" si="5"/>
        <v>1774148</v>
      </c>
      <c r="I15" s="38">
        <f t="shared" si="6"/>
        <v>1880356</v>
      </c>
    </row>
    <row r="16" spans="1:9" ht="15">
      <c r="A16" s="5">
        <v>44074</v>
      </c>
      <c r="B16" s="37">
        <f t="shared" si="0"/>
        <v>848316</v>
      </c>
      <c r="C16" s="37">
        <f t="shared" si="1"/>
        <v>106459</v>
      </c>
      <c r="D16" s="38">
        <f t="shared" si="2"/>
        <v>290746</v>
      </c>
      <c r="E16" s="38">
        <v>1139062</v>
      </c>
      <c r="F16" s="37">
        <f t="shared" si="3"/>
        <v>1483131</v>
      </c>
      <c r="G16" s="38">
        <f t="shared" si="4"/>
        <v>290746</v>
      </c>
      <c r="H16" s="38">
        <f t="shared" si="5"/>
        <v>1773877</v>
      </c>
      <c r="I16" s="38">
        <f t="shared" si="6"/>
        <v>1880336</v>
      </c>
    </row>
    <row r="17" spans="1:9" ht="15">
      <c r="A17" s="5">
        <v>44104</v>
      </c>
      <c r="B17" s="37">
        <f t="shared" si="0"/>
        <v>850500</v>
      </c>
      <c r="C17" s="37">
        <f>D35</f>
        <v>108643</v>
      </c>
      <c r="D17" s="38">
        <f>E17-B17</f>
        <v>288562</v>
      </c>
      <c r="E17" s="38">
        <v>1139062</v>
      </c>
      <c r="F17" s="37">
        <f t="shared" si="3"/>
        <v>1483131</v>
      </c>
      <c r="G17" s="38">
        <f>D17</f>
        <v>288562</v>
      </c>
      <c r="H17" s="38">
        <f>F17+G17</f>
        <v>1771693</v>
      </c>
      <c r="I17" s="38">
        <f>H17+C17</f>
        <v>1880336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3">
        <v>43769</v>
      </c>
      <c r="B22" s="63">
        <v>327</v>
      </c>
      <c r="C22" s="64">
        <v>741224</v>
      </c>
      <c r="D22" s="65">
        <v>96633</v>
      </c>
      <c r="E22" s="65">
        <f>B22+C22+D22</f>
        <v>838184</v>
      </c>
      <c r="F22" s="64">
        <f>B22+(C22*2)</f>
        <v>1482775</v>
      </c>
    </row>
    <row r="23" spans="1:6" ht="15">
      <c r="A23" s="53">
        <v>43799</v>
      </c>
      <c r="B23" s="63">
        <v>327</v>
      </c>
      <c r="C23" s="64">
        <v>741184</v>
      </c>
      <c r="D23" s="65">
        <v>98368</v>
      </c>
      <c r="E23" s="65">
        <f>B23+C23+D23</f>
        <v>839879</v>
      </c>
      <c r="F23" s="64">
        <f>B23+(C23*2)</f>
        <v>1482695</v>
      </c>
    </row>
    <row r="24" spans="1:6" ht="15">
      <c r="A24" s="53">
        <v>43830</v>
      </c>
      <c r="B24" s="63">
        <v>407</v>
      </c>
      <c r="C24" s="64">
        <v>741184</v>
      </c>
      <c r="D24" s="65">
        <v>100881</v>
      </c>
      <c r="E24" s="65">
        <f aca="true" t="shared" si="7" ref="E24:E35">B24+C24+D24</f>
        <v>842472</v>
      </c>
      <c r="F24" s="64">
        <f aca="true" t="shared" si="8" ref="F24:F35">B24+(C24*2)</f>
        <v>1482775</v>
      </c>
    </row>
    <row r="25" spans="1:9" ht="15">
      <c r="A25" s="53">
        <v>43861</v>
      </c>
      <c r="B25" s="63">
        <v>407</v>
      </c>
      <c r="C25" s="64">
        <v>741184</v>
      </c>
      <c r="D25" s="65">
        <v>101451</v>
      </c>
      <c r="E25" s="65">
        <f t="shared" si="7"/>
        <v>843042</v>
      </c>
      <c r="F25" s="64">
        <f t="shared" si="8"/>
        <v>1482775</v>
      </c>
      <c r="I25" s="3"/>
    </row>
    <row r="26" spans="1:9" ht="15">
      <c r="A26" s="53">
        <v>43875</v>
      </c>
      <c r="B26" s="63">
        <v>807</v>
      </c>
      <c r="C26" s="64">
        <v>741184</v>
      </c>
      <c r="D26" s="65">
        <v>100123</v>
      </c>
      <c r="E26" s="65">
        <f t="shared" si="7"/>
        <v>842114</v>
      </c>
      <c r="F26" s="64">
        <f t="shared" si="8"/>
        <v>1483175</v>
      </c>
      <c r="I26" s="3"/>
    </row>
    <row r="27" spans="1:9" ht="15">
      <c r="A27" s="53">
        <v>43890</v>
      </c>
      <c r="B27" s="63">
        <v>418</v>
      </c>
      <c r="C27" s="64">
        <v>741184</v>
      </c>
      <c r="D27" s="65">
        <v>101555</v>
      </c>
      <c r="E27" s="65">
        <f t="shared" si="7"/>
        <v>843157</v>
      </c>
      <c r="F27" s="64">
        <f t="shared" si="8"/>
        <v>1482786</v>
      </c>
      <c r="I27" s="3"/>
    </row>
    <row r="28" spans="1:9" ht="15">
      <c r="A28" s="53">
        <v>43914</v>
      </c>
      <c r="B28" s="63">
        <v>400</v>
      </c>
      <c r="C28" s="64">
        <v>741184</v>
      </c>
      <c r="D28" s="65">
        <v>103479</v>
      </c>
      <c r="E28" s="65">
        <f>B28+C28+D28</f>
        <v>845063</v>
      </c>
      <c r="F28" s="64">
        <f>B28+(C28*2)</f>
        <v>1482768</v>
      </c>
      <c r="I28" s="3"/>
    </row>
    <row r="29" spans="1:9" ht="15">
      <c r="A29" s="53">
        <v>43921</v>
      </c>
      <c r="B29" s="63">
        <v>400</v>
      </c>
      <c r="C29" s="64">
        <v>741184</v>
      </c>
      <c r="D29" s="65">
        <v>103531</v>
      </c>
      <c r="E29" s="65">
        <f t="shared" si="7"/>
        <v>845115</v>
      </c>
      <c r="F29" s="64">
        <f t="shared" si="8"/>
        <v>1482768</v>
      </c>
      <c r="I29" s="3"/>
    </row>
    <row r="30" spans="1:9" ht="15">
      <c r="A30" s="53">
        <v>43951</v>
      </c>
      <c r="B30" s="63">
        <v>400</v>
      </c>
      <c r="C30" s="64">
        <v>741184</v>
      </c>
      <c r="D30" s="65">
        <v>103393</v>
      </c>
      <c r="E30" s="65">
        <f t="shared" si="7"/>
        <v>844977</v>
      </c>
      <c r="F30" s="64">
        <f t="shared" si="8"/>
        <v>1482768</v>
      </c>
      <c r="I30" s="3"/>
    </row>
    <row r="31" spans="1:9" ht="15">
      <c r="A31" s="53">
        <v>43982</v>
      </c>
      <c r="B31" s="63">
        <v>400</v>
      </c>
      <c r="C31" s="64">
        <v>741184</v>
      </c>
      <c r="D31" s="65">
        <v>103975</v>
      </c>
      <c r="E31" s="65">
        <f t="shared" si="7"/>
        <v>845559</v>
      </c>
      <c r="F31" s="64">
        <f t="shared" si="8"/>
        <v>1482768</v>
      </c>
      <c r="I31" s="3"/>
    </row>
    <row r="32" spans="1:11" ht="15">
      <c r="A32" s="53">
        <v>44012</v>
      </c>
      <c r="B32" s="63">
        <v>290</v>
      </c>
      <c r="C32" s="64">
        <v>741294</v>
      </c>
      <c r="D32" s="65">
        <v>104785</v>
      </c>
      <c r="E32" s="65">
        <f t="shared" si="7"/>
        <v>846369</v>
      </c>
      <c r="F32" s="64">
        <f t="shared" si="8"/>
        <v>1482878</v>
      </c>
      <c r="G32" s="64"/>
      <c r="K32" s="72" t="s">
        <v>14</v>
      </c>
    </row>
    <row r="33" spans="1:9" ht="15">
      <c r="A33" s="53">
        <v>44043</v>
      </c>
      <c r="B33" s="63">
        <v>583</v>
      </c>
      <c r="C33" s="64">
        <v>741294</v>
      </c>
      <c r="D33" s="65">
        <v>106208</v>
      </c>
      <c r="E33" s="65">
        <f t="shared" si="7"/>
        <v>848085</v>
      </c>
      <c r="F33" s="64">
        <f t="shared" si="8"/>
        <v>1483171</v>
      </c>
      <c r="I33" s="3"/>
    </row>
    <row r="34" spans="1:9" ht="15">
      <c r="A34" s="53">
        <v>44074</v>
      </c>
      <c r="B34" s="63">
        <v>583</v>
      </c>
      <c r="C34" s="64">
        <v>741274</v>
      </c>
      <c r="D34" s="65">
        <v>106459</v>
      </c>
      <c r="E34" s="65">
        <f t="shared" si="7"/>
        <v>848316</v>
      </c>
      <c r="F34" s="64">
        <f t="shared" si="8"/>
        <v>1483131</v>
      </c>
      <c r="I34" s="3"/>
    </row>
    <row r="35" spans="1:9" ht="15">
      <c r="A35" s="53">
        <v>44104</v>
      </c>
      <c r="B35" s="63">
        <v>583</v>
      </c>
      <c r="C35" s="64">
        <v>741274</v>
      </c>
      <c r="D35" s="65">
        <v>108643</v>
      </c>
      <c r="E35" s="65">
        <f t="shared" si="7"/>
        <v>850500</v>
      </c>
      <c r="F35" s="64">
        <f t="shared" si="8"/>
        <v>1483131</v>
      </c>
      <c r="I35" s="3"/>
    </row>
    <row r="36" spans="1:9" ht="15">
      <c r="A36" s="53"/>
      <c r="B36" s="63"/>
      <c r="C36" s="64"/>
      <c r="D36" s="65"/>
      <c r="E36" s="65"/>
      <c r="F36" s="64"/>
      <c r="I36" s="3"/>
    </row>
    <row r="37" spans="1:9" ht="15">
      <c r="A37" s="53"/>
      <c r="B37" s="63"/>
      <c r="C37" s="64"/>
      <c r="D37" s="65"/>
      <c r="E37" s="65"/>
      <c r="F37" s="64"/>
      <c r="I37" s="3"/>
    </row>
    <row r="38" spans="1:9" ht="15">
      <c r="A38" s="53"/>
      <c r="B38" s="63"/>
      <c r="C38" s="64"/>
      <c r="D38" s="65"/>
      <c r="E38" s="65"/>
      <c r="F38" s="64"/>
      <c r="I38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110" zoomScaleNormal="110" zoomScalePageLayoutView="0" workbookViewId="0" topLeftCell="A4">
      <selection activeCell="A10" sqref="A10:I10"/>
    </sheetView>
  </sheetViews>
  <sheetFormatPr defaultColWidth="11.421875" defaultRowHeight="15"/>
  <cols>
    <col min="11" max="11" width="12.7109375" style="0" bestFit="1" customWidth="1"/>
  </cols>
  <sheetData>
    <row r="1" spans="1:9" ht="15">
      <c r="A1" s="9" t="s">
        <v>5</v>
      </c>
      <c r="B1" s="34"/>
      <c r="C1" s="34"/>
      <c r="F1" s="34"/>
      <c r="I1" s="3"/>
    </row>
    <row r="2" spans="2:9" ht="15">
      <c r="B2" s="111" t="s">
        <v>4</v>
      </c>
      <c r="C2" s="68"/>
      <c r="D2" s="105" t="s">
        <v>3</v>
      </c>
      <c r="E2" s="105" t="s">
        <v>2</v>
      </c>
      <c r="F2" s="111" t="s">
        <v>0</v>
      </c>
      <c r="G2" s="105" t="s">
        <v>1</v>
      </c>
      <c r="H2" s="109" t="s">
        <v>8</v>
      </c>
      <c r="I2" s="109" t="s">
        <v>7</v>
      </c>
    </row>
    <row r="3" spans="1:9" ht="56.25" customHeight="1">
      <c r="A3" s="4"/>
      <c r="B3" s="112"/>
      <c r="C3" s="69" t="s">
        <v>6</v>
      </c>
      <c r="D3" s="106"/>
      <c r="E3" s="106"/>
      <c r="F3" s="112"/>
      <c r="G3" s="106"/>
      <c r="H3" s="110"/>
      <c r="I3" s="110"/>
    </row>
    <row r="4" spans="1:9" ht="15">
      <c r="A4" s="5">
        <v>44135</v>
      </c>
      <c r="B4" s="37">
        <f aca="true" t="shared" si="0" ref="B4:B17">E22</f>
        <v>851631</v>
      </c>
      <c r="C4" s="37">
        <f aca="true" t="shared" si="1" ref="C4:C16">D22</f>
        <v>109798</v>
      </c>
      <c r="D4" s="38">
        <f aca="true" t="shared" si="2" ref="D4:D16">E4-B4</f>
        <v>287431</v>
      </c>
      <c r="E4" s="38">
        <v>1139062</v>
      </c>
      <c r="F4" s="37">
        <f aca="true" t="shared" si="3" ref="F4:F17">F22</f>
        <v>1483067</v>
      </c>
      <c r="G4" s="38">
        <f aca="true" t="shared" si="4" ref="G4:G16">D4</f>
        <v>287431</v>
      </c>
      <c r="H4" s="38">
        <f aca="true" t="shared" si="5" ref="H4:H16">F4+G4</f>
        <v>1770498</v>
      </c>
      <c r="I4" s="38">
        <f aca="true" t="shared" si="6" ref="I4:I16">H4+C4</f>
        <v>1880296</v>
      </c>
    </row>
    <row r="5" spans="1:9" ht="15">
      <c r="A5" s="5">
        <v>44165</v>
      </c>
      <c r="B5" s="37">
        <f t="shared" si="0"/>
        <v>851854</v>
      </c>
      <c r="C5" s="37">
        <f t="shared" si="1"/>
        <v>110021</v>
      </c>
      <c r="D5" s="38">
        <f t="shared" si="2"/>
        <v>287208</v>
      </c>
      <c r="E5" s="38">
        <v>1139062</v>
      </c>
      <c r="F5" s="37">
        <f t="shared" si="3"/>
        <v>1483067</v>
      </c>
      <c r="G5" s="38">
        <f t="shared" si="4"/>
        <v>287208</v>
      </c>
      <c r="H5" s="38">
        <f t="shared" si="5"/>
        <v>1770275</v>
      </c>
      <c r="I5" s="38">
        <f t="shared" si="6"/>
        <v>1880296</v>
      </c>
    </row>
    <row r="6" spans="1:9" ht="15">
      <c r="A6" s="5">
        <v>44196</v>
      </c>
      <c r="B6" s="37">
        <f t="shared" si="0"/>
        <v>744789</v>
      </c>
      <c r="C6" s="37">
        <f t="shared" si="1"/>
        <v>2956</v>
      </c>
      <c r="D6" s="39">
        <f t="shared" si="2"/>
        <v>287711</v>
      </c>
      <c r="E6" s="38">
        <v>1032500</v>
      </c>
      <c r="F6" s="37">
        <f t="shared" si="3"/>
        <v>1483132</v>
      </c>
      <c r="G6" s="39">
        <f t="shared" si="4"/>
        <v>287711</v>
      </c>
      <c r="H6" s="39">
        <f t="shared" si="5"/>
        <v>1770843</v>
      </c>
      <c r="I6" s="39">
        <f t="shared" si="6"/>
        <v>1773799</v>
      </c>
    </row>
    <row r="7" spans="1:9" ht="15">
      <c r="A7" s="5">
        <v>44227</v>
      </c>
      <c r="B7" s="37">
        <f t="shared" si="0"/>
        <v>745557</v>
      </c>
      <c r="C7" s="37">
        <f t="shared" si="1"/>
        <v>3814</v>
      </c>
      <c r="D7" s="38">
        <f t="shared" si="2"/>
        <v>286943</v>
      </c>
      <c r="E7" s="38">
        <v>1032500</v>
      </c>
      <c r="F7" s="37">
        <f t="shared" si="3"/>
        <v>1483030</v>
      </c>
      <c r="G7" s="38">
        <f t="shared" si="4"/>
        <v>286943</v>
      </c>
      <c r="H7" s="38">
        <f t="shared" si="5"/>
        <v>1769973</v>
      </c>
      <c r="I7" s="38">
        <f t="shared" si="6"/>
        <v>1773787</v>
      </c>
    </row>
    <row r="8" spans="1:9" ht="15">
      <c r="A8" s="5">
        <v>44239</v>
      </c>
      <c r="B8" s="37">
        <f t="shared" si="0"/>
        <v>744350</v>
      </c>
      <c r="C8" s="37">
        <f t="shared" si="1"/>
        <v>2607</v>
      </c>
      <c r="D8" s="38">
        <f>E8-B8</f>
        <v>288150</v>
      </c>
      <c r="E8" s="38">
        <v>1032500</v>
      </c>
      <c r="F8" s="37">
        <f t="shared" si="3"/>
        <v>1483030</v>
      </c>
      <c r="G8" s="38">
        <f>D8</f>
        <v>288150</v>
      </c>
      <c r="H8" s="38">
        <f>F8+G8</f>
        <v>1771180</v>
      </c>
      <c r="I8" s="38">
        <f>H8+C8</f>
        <v>1773787</v>
      </c>
    </row>
    <row r="9" spans="1:9" ht="15">
      <c r="A9" s="5">
        <v>44255</v>
      </c>
      <c r="B9" s="37">
        <f t="shared" si="0"/>
        <v>745298</v>
      </c>
      <c r="C9" s="37">
        <f t="shared" si="1"/>
        <v>3555</v>
      </c>
      <c r="D9" s="38">
        <f t="shared" si="2"/>
        <v>287202</v>
      </c>
      <c r="E9" s="38">
        <v>1032500</v>
      </c>
      <c r="F9" s="37">
        <f t="shared" si="3"/>
        <v>1483030</v>
      </c>
      <c r="G9" s="38">
        <f t="shared" si="4"/>
        <v>287202</v>
      </c>
      <c r="H9" s="38">
        <f t="shared" si="5"/>
        <v>1770232</v>
      </c>
      <c r="I9" s="38">
        <f t="shared" si="6"/>
        <v>1773787</v>
      </c>
    </row>
    <row r="10" spans="1:9" ht="15">
      <c r="A10" s="80">
        <v>44278</v>
      </c>
      <c r="B10" s="81">
        <f t="shared" si="0"/>
        <v>744792</v>
      </c>
      <c r="C10" s="81">
        <f t="shared" si="1"/>
        <v>2919</v>
      </c>
      <c r="D10" s="82">
        <f>E10-B10</f>
        <v>287708</v>
      </c>
      <c r="E10" s="82">
        <v>1032500</v>
      </c>
      <c r="F10" s="81">
        <f t="shared" si="3"/>
        <v>1483140</v>
      </c>
      <c r="G10" s="82">
        <f>D10</f>
        <v>287708</v>
      </c>
      <c r="H10" s="82">
        <f>F10+G10</f>
        <v>1770848</v>
      </c>
      <c r="I10" s="82">
        <f>H10+C10</f>
        <v>1773767</v>
      </c>
    </row>
    <row r="11" spans="1:13" ht="15">
      <c r="A11" s="5">
        <v>44286</v>
      </c>
      <c r="B11" s="37">
        <f t="shared" si="0"/>
        <v>745670</v>
      </c>
      <c r="C11" s="37">
        <f t="shared" si="1"/>
        <v>3804</v>
      </c>
      <c r="D11" s="38">
        <f t="shared" si="2"/>
        <v>286830</v>
      </c>
      <c r="E11" s="38">
        <v>1032500</v>
      </c>
      <c r="F11" s="37">
        <f t="shared" si="3"/>
        <v>1483126</v>
      </c>
      <c r="G11" s="38">
        <f t="shared" si="4"/>
        <v>286830</v>
      </c>
      <c r="H11" s="38">
        <f t="shared" si="5"/>
        <v>1769956</v>
      </c>
      <c r="I11" s="38">
        <f t="shared" si="6"/>
        <v>1773760</v>
      </c>
      <c r="M11" s="75"/>
    </row>
    <row r="12" spans="1:13" ht="15">
      <c r="A12" s="5">
        <v>44316</v>
      </c>
      <c r="B12" s="37">
        <f t="shared" si="0"/>
        <v>748314</v>
      </c>
      <c r="C12" s="37">
        <f t="shared" si="1"/>
        <v>6370</v>
      </c>
      <c r="D12" s="38">
        <f t="shared" si="2"/>
        <v>284186</v>
      </c>
      <c r="E12" s="38">
        <v>1032500</v>
      </c>
      <c r="F12" s="37">
        <f t="shared" si="3"/>
        <v>1483204</v>
      </c>
      <c r="G12" s="38">
        <f t="shared" si="4"/>
        <v>284186</v>
      </c>
      <c r="H12" s="38">
        <f t="shared" si="5"/>
        <v>1767390</v>
      </c>
      <c r="I12" s="38">
        <f t="shared" si="6"/>
        <v>1773760</v>
      </c>
      <c r="K12" s="60"/>
      <c r="M12" s="75"/>
    </row>
    <row r="13" spans="1:13" ht="15">
      <c r="A13" s="5">
        <v>44347</v>
      </c>
      <c r="B13" s="37">
        <f t="shared" si="0"/>
        <v>749069</v>
      </c>
      <c r="C13" s="37">
        <f t="shared" si="1"/>
        <v>7165</v>
      </c>
      <c r="D13" s="38">
        <f t="shared" si="2"/>
        <v>283431</v>
      </c>
      <c r="E13" s="38">
        <v>1032500</v>
      </c>
      <c r="F13" s="37">
        <f t="shared" si="3"/>
        <v>1483164</v>
      </c>
      <c r="G13" s="38">
        <f t="shared" si="4"/>
        <v>283431</v>
      </c>
      <c r="H13" s="38">
        <f t="shared" si="5"/>
        <v>1766595</v>
      </c>
      <c r="I13" s="38">
        <f t="shared" si="6"/>
        <v>1773760</v>
      </c>
      <c r="M13" s="75"/>
    </row>
    <row r="14" spans="1:13" ht="15">
      <c r="A14" s="5">
        <v>44377</v>
      </c>
      <c r="B14" s="37">
        <f t="shared" si="0"/>
        <v>749201</v>
      </c>
      <c r="C14" s="37">
        <f t="shared" si="1"/>
        <v>7280</v>
      </c>
      <c r="D14" s="38">
        <f>E14-B14</f>
        <v>283299</v>
      </c>
      <c r="E14" s="38">
        <v>1032500</v>
      </c>
      <c r="F14" s="37">
        <f t="shared" si="3"/>
        <v>1483181</v>
      </c>
      <c r="G14" s="38">
        <f t="shared" si="4"/>
        <v>283299</v>
      </c>
      <c r="H14" s="38">
        <f t="shared" si="5"/>
        <v>1766480</v>
      </c>
      <c r="I14" s="38">
        <f t="shared" si="6"/>
        <v>1773760</v>
      </c>
      <c r="M14" s="75"/>
    </row>
    <row r="15" spans="1:13" ht="15">
      <c r="A15" s="5">
        <v>44408</v>
      </c>
      <c r="B15" s="37">
        <f t="shared" si="0"/>
        <v>750184</v>
      </c>
      <c r="C15" s="37">
        <f t="shared" si="1"/>
        <v>8263</v>
      </c>
      <c r="D15" s="38">
        <f t="shared" si="2"/>
        <v>282316</v>
      </c>
      <c r="E15" s="38">
        <v>1032500</v>
      </c>
      <c r="F15" s="37">
        <f t="shared" si="3"/>
        <v>1483231</v>
      </c>
      <c r="G15" s="38">
        <f t="shared" si="4"/>
        <v>282316</v>
      </c>
      <c r="H15" s="38">
        <f t="shared" si="5"/>
        <v>1765547</v>
      </c>
      <c r="I15" s="38">
        <f t="shared" si="6"/>
        <v>1773810</v>
      </c>
      <c r="M15" s="75"/>
    </row>
    <row r="16" spans="1:13" ht="15">
      <c r="A16" s="5">
        <v>44439</v>
      </c>
      <c r="B16" s="37">
        <f t="shared" si="0"/>
        <v>750666</v>
      </c>
      <c r="C16" s="37">
        <f t="shared" si="1"/>
        <v>8745</v>
      </c>
      <c r="D16" s="38">
        <f t="shared" si="2"/>
        <v>281834</v>
      </c>
      <c r="E16" s="38">
        <v>1032500</v>
      </c>
      <c r="F16" s="37">
        <f t="shared" si="3"/>
        <v>1483231</v>
      </c>
      <c r="G16" s="38">
        <f t="shared" si="4"/>
        <v>281834</v>
      </c>
      <c r="H16" s="38">
        <f t="shared" si="5"/>
        <v>1765065</v>
      </c>
      <c r="I16" s="38">
        <f t="shared" si="6"/>
        <v>1773810</v>
      </c>
      <c r="M16" s="76"/>
    </row>
    <row r="17" spans="1:9" ht="15">
      <c r="A17" s="5">
        <v>44469</v>
      </c>
      <c r="B17" s="37">
        <f t="shared" si="0"/>
        <v>750216</v>
      </c>
      <c r="C17" s="37">
        <f>D35</f>
        <v>8347</v>
      </c>
      <c r="D17" s="38">
        <f>E17-B17</f>
        <v>282284</v>
      </c>
      <c r="E17" s="38">
        <v>1032500</v>
      </c>
      <c r="F17" s="37">
        <f t="shared" si="3"/>
        <v>1483144</v>
      </c>
      <c r="G17" s="38">
        <f>D17</f>
        <v>282284</v>
      </c>
      <c r="H17" s="38">
        <f>F17+G17</f>
        <v>1765428</v>
      </c>
      <c r="I17" s="38">
        <f>H17+C17</f>
        <v>1773775</v>
      </c>
    </row>
    <row r="18" spans="1:9" ht="15">
      <c r="A18" s="5"/>
      <c r="B18" s="37"/>
      <c r="C18" s="37"/>
      <c r="D18" s="40"/>
      <c r="E18" s="38"/>
      <c r="F18" s="37"/>
      <c r="G18" s="38"/>
      <c r="H18" s="38"/>
      <c r="I18" s="38"/>
    </row>
    <row r="19" spans="1:9" ht="15">
      <c r="A19" s="5"/>
      <c r="B19" s="41"/>
      <c r="C19" s="41"/>
      <c r="D19" s="42"/>
      <c r="E19" s="43"/>
      <c r="F19" s="44"/>
      <c r="G19" s="43"/>
      <c r="H19" s="43"/>
      <c r="I19" s="43"/>
    </row>
    <row r="20" ht="15">
      <c r="A20" s="2"/>
    </row>
    <row r="21" spans="1:6" ht="30">
      <c r="A21" s="58" t="s">
        <v>11</v>
      </c>
      <c r="B21" s="16" t="s">
        <v>12</v>
      </c>
      <c r="C21" s="16" t="s">
        <v>13</v>
      </c>
      <c r="D21" s="16" t="s">
        <v>6</v>
      </c>
      <c r="E21" s="21" t="s">
        <v>9</v>
      </c>
      <c r="F21" s="16" t="s">
        <v>10</v>
      </c>
    </row>
    <row r="22" spans="1:6" ht="15">
      <c r="A22" s="53">
        <v>44135</v>
      </c>
      <c r="B22" s="63">
        <v>599</v>
      </c>
      <c r="C22" s="64">
        <v>741234</v>
      </c>
      <c r="D22" s="65">
        <v>109798</v>
      </c>
      <c r="E22" s="65">
        <f>B22+C22+D22</f>
        <v>851631</v>
      </c>
      <c r="F22" s="64">
        <f>B22+(C22*2)</f>
        <v>1483067</v>
      </c>
    </row>
    <row r="23" spans="1:6" ht="15">
      <c r="A23" s="53">
        <v>44165</v>
      </c>
      <c r="B23" s="63">
        <v>599</v>
      </c>
      <c r="C23" s="64">
        <v>741234</v>
      </c>
      <c r="D23" s="65">
        <v>110021</v>
      </c>
      <c r="E23" s="65">
        <f>B23+C23+D23</f>
        <v>851854</v>
      </c>
      <c r="F23" s="64">
        <f>B23+(C23*2)</f>
        <v>1483067</v>
      </c>
    </row>
    <row r="24" spans="1:6" ht="15">
      <c r="A24" s="53">
        <v>44196</v>
      </c>
      <c r="B24" s="63">
        <v>534</v>
      </c>
      <c r="C24" s="64">
        <v>741299</v>
      </c>
      <c r="D24" s="65">
        <v>2956</v>
      </c>
      <c r="E24" s="65">
        <f aca="true" t="shared" si="7" ref="E24:E35">B24+C24+D24</f>
        <v>744789</v>
      </c>
      <c r="F24" s="64">
        <f aca="true" t="shared" si="8" ref="F24:F35">B24+(C24*2)</f>
        <v>1483132</v>
      </c>
    </row>
    <row r="25" spans="1:9" ht="15">
      <c r="A25" s="53">
        <v>44227</v>
      </c>
      <c r="B25" s="63">
        <v>456</v>
      </c>
      <c r="C25" s="64">
        <v>741287</v>
      </c>
      <c r="D25" s="65">
        <v>3814</v>
      </c>
      <c r="E25" s="65">
        <f t="shared" si="7"/>
        <v>745557</v>
      </c>
      <c r="F25" s="64">
        <f t="shared" si="8"/>
        <v>1483030</v>
      </c>
      <c r="I25" s="3"/>
    </row>
    <row r="26" spans="1:9" ht="15">
      <c r="A26" s="53">
        <v>44239</v>
      </c>
      <c r="B26" s="63">
        <v>456</v>
      </c>
      <c r="C26" s="64">
        <v>741287</v>
      </c>
      <c r="D26" s="65">
        <v>2607</v>
      </c>
      <c r="E26" s="65">
        <f t="shared" si="7"/>
        <v>744350</v>
      </c>
      <c r="F26" s="64">
        <f t="shared" si="8"/>
        <v>1483030</v>
      </c>
      <c r="I26" s="3"/>
    </row>
    <row r="27" spans="1:9" ht="15">
      <c r="A27" s="53">
        <v>44255</v>
      </c>
      <c r="B27" s="63">
        <v>456</v>
      </c>
      <c r="C27" s="64">
        <v>741287</v>
      </c>
      <c r="D27" s="65">
        <v>3555</v>
      </c>
      <c r="E27" s="65">
        <f t="shared" si="7"/>
        <v>745298</v>
      </c>
      <c r="F27" s="64">
        <f t="shared" si="8"/>
        <v>1483030</v>
      </c>
      <c r="I27" s="3"/>
    </row>
    <row r="28" spans="1:9" ht="15">
      <c r="A28" s="83">
        <v>44278</v>
      </c>
      <c r="B28" s="84">
        <v>606</v>
      </c>
      <c r="C28" s="85">
        <v>741267</v>
      </c>
      <c r="D28" s="86">
        <v>2919</v>
      </c>
      <c r="E28" s="86">
        <f>B28+C28+D28</f>
        <v>744792</v>
      </c>
      <c r="F28" s="85">
        <f>B28+(C28*2)</f>
        <v>1483140</v>
      </c>
      <c r="I28" s="3"/>
    </row>
    <row r="29" spans="1:9" ht="15">
      <c r="A29" s="53">
        <v>44286</v>
      </c>
      <c r="B29" s="63">
        <v>606</v>
      </c>
      <c r="C29" s="64">
        <v>741260</v>
      </c>
      <c r="D29" s="65">
        <v>3804</v>
      </c>
      <c r="E29" s="65">
        <f t="shared" si="7"/>
        <v>745670</v>
      </c>
      <c r="F29" s="64">
        <f t="shared" si="8"/>
        <v>1483126</v>
      </c>
      <c r="I29" s="3"/>
    </row>
    <row r="30" spans="1:9" ht="15">
      <c r="A30" s="53">
        <v>44316</v>
      </c>
      <c r="B30" s="63">
        <v>684</v>
      </c>
      <c r="C30" s="64">
        <v>741260</v>
      </c>
      <c r="D30" s="65">
        <v>6370</v>
      </c>
      <c r="E30" s="65">
        <f t="shared" si="7"/>
        <v>748314</v>
      </c>
      <c r="F30" s="64">
        <f t="shared" si="8"/>
        <v>1483204</v>
      </c>
      <c r="I30" s="3"/>
    </row>
    <row r="31" spans="1:9" ht="15">
      <c r="A31" s="53">
        <v>44347</v>
      </c>
      <c r="B31" s="63">
        <v>644</v>
      </c>
      <c r="C31" s="64">
        <v>741260</v>
      </c>
      <c r="D31" s="65">
        <v>7165</v>
      </c>
      <c r="E31" s="65">
        <f t="shared" si="7"/>
        <v>749069</v>
      </c>
      <c r="F31" s="64">
        <f t="shared" si="8"/>
        <v>1483164</v>
      </c>
      <c r="I31" s="3"/>
    </row>
    <row r="32" spans="1:11" ht="15">
      <c r="A32" s="53">
        <v>44377</v>
      </c>
      <c r="B32" s="63">
        <v>661</v>
      </c>
      <c r="C32" s="64">
        <v>741260</v>
      </c>
      <c r="D32" s="65">
        <v>7280</v>
      </c>
      <c r="E32" s="65">
        <f>B32+C32+D32</f>
        <v>749201</v>
      </c>
      <c r="F32" s="64">
        <f t="shared" si="8"/>
        <v>1483181</v>
      </c>
      <c r="G32" s="64"/>
      <c r="K32" s="72"/>
    </row>
    <row r="33" spans="1:9" ht="15">
      <c r="A33" s="53">
        <v>44408</v>
      </c>
      <c r="B33" s="63">
        <v>611</v>
      </c>
      <c r="C33" s="64">
        <v>741310</v>
      </c>
      <c r="D33" s="65">
        <v>8263</v>
      </c>
      <c r="E33" s="65">
        <f t="shared" si="7"/>
        <v>750184</v>
      </c>
      <c r="F33" s="64">
        <f t="shared" si="8"/>
        <v>1483231</v>
      </c>
      <c r="I33" s="3"/>
    </row>
    <row r="34" spans="1:9" ht="15">
      <c r="A34" s="53">
        <v>44439</v>
      </c>
      <c r="B34" s="63">
        <v>611</v>
      </c>
      <c r="C34" s="64">
        <v>741310</v>
      </c>
      <c r="D34" s="65">
        <v>8745</v>
      </c>
      <c r="E34" s="65">
        <f t="shared" si="7"/>
        <v>750666</v>
      </c>
      <c r="F34" s="64">
        <f t="shared" si="8"/>
        <v>1483231</v>
      </c>
      <c r="I34" s="3"/>
    </row>
    <row r="35" spans="1:9" ht="15">
      <c r="A35" s="53">
        <v>44469</v>
      </c>
      <c r="B35" s="63">
        <v>594</v>
      </c>
      <c r="C35" s="64">
        <v>741275</v>
      </c>
      <c r="D35" s="65">
        <v>8347</v>
      </c>
      <c r="E35" s="65">
        <f t="shared" si="7"/>
        <v>750216</v>
      </c>
      <c r="F35" s="64">
        <f t="shared" si="8"/>
        <v>1483144</v>
      </c>
      <c r="I35" s="3"/>
    </row>
    <row r="36" spans="1:9" ht="15">
      <c r="A36" s="53"/>
      <c r="B36" s="63"/>
      <c r="C36" s="64"/>
      <c r="D36" s="65"/>
      <c r="E36" s="65"/>
      <c r="F36" s="64"/>
      <c r="I36" s="3"/>
    </row>
    <row r="37" spans="1:9" ht="15">
      <c r="A37" s="53"/>
      <c r="B37" s="63"/>
      <c r="C37" s="64"/>
      <c r="D37" s="65"/>
      <c r="E37" s="65"/>
      <c r="F37" s="64"/>
      <c r="I37" s="3"/>
    </row>
    <row r="38" spans="1:9" ht="15">
      <c r="A38" s="53"/>
      <c r="B38" s="63"/>
      <c r="C38" s="64"/>
      <c r="D38" s="65"/>
      <c r="E38" s="65"/>
      <c r="F38" s="64"/>
      <c r="I38" s="3"/>
    </row>
  </sheetData>
  <sheetProtection/>
  <mergeCells count="7">
    <mergeCell ref="I2:I3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patricia.pouxberthe</dc:creator>
  <cp:keywords/>
  <dc:description/>
  <cp:lastModifiedBy>Katia DUBOURGEOIS</cp:lastModifiedBy>
  <cp:lastPrinted>2022-11-03T16:48:20Z</cp:lastPrinted>
  <dcterms:created xsi:type="dcterms:W3CDTF">2010-12-07T07:02:51Z</dcterms:created>
  <dcterms:modified xsi:type="dcterms:W3CDTF">2023-08-01T12:15:55Z</dcterms:modified>
  <cp:category/>
  <cp:version/>
  <cp:contentType/>
  <cp:contentStatus/>
</cp:coreProperties>
</file>