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0" documentId="8_{1BC02C09-2E80-4F0D-8E18-DCF9D16F2B65}" xr6:coauthVersionLast="47" xr6:coauthVersionMax="47" xr10:uidLastSave="{00000000-0000-0000-0000-000000000000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1" l="1"/>
  <c r="I120" i="1"/>
  <c r="K118" i="1"/>
  <c r="K117" i="1"/>
  <c r="K116" i="1"/>
  <c r="L116" i="1" s="1"/>
  <c r="K115" i="1"/>
  <c r="K114" i="1"/>
  <c r="L114" i="1" s="1"/>
  <c r="L118" i="1"/>
  <c r="H118" i="1"/>
  <c r="L117" i="1"/>
  <c r="H117" i="1"/>
  <c r="H116" i="1"/>
  <c r="L115" i="1"/>
  <c r="H115" i="1"/>
  <c r="H114" i="1"/>
  <c r="I114" i="1" s="1"/>
  <c r="I115" i="1" s="1"/>
  <c r="I116" i="1" s="1"/>
  <c r="I117" i="1" s="1"/>
  <c r="I118" i="1" s="1"/>
  <c r="F114" i="1"/>
  <c r="F115" i="1" s="1"/>
  <c r="F116" i="1" s="1"/>
  <c r="F117" i="1" s="1"/>
  <c r="F118" i="1" s="1"/>
  <c r="H113" i="1"/>
  <c r="H112" i="1"/>
  <c r="H111" i="1"/>
  <c r="H110" i="1"/>
  <c r="H109" i="1"/>
  <c r="I109" i="1" s="1"/>
  <c r="F109" i="1"/>
  <c r="F110" i="1" s="1"/>
  <c r="F111" i="1" s="1"/>
  <c r="F104" i="1"/>
  <c r="F105" i="1" s="1"/>
  <c r="F106" i="1" s="1"/>
  <c r="F107" i="1" s="1"/>
  <c r="F108" i="1" s="1"/>
  <c r="K108" i="1" s="1"/>
  <c r="H108" i="1"/>
  <c r="H107" i="1"/>
  <c r="H106" i="1"/>
  <c r="H105" i="1"/>
  <c r="H104" i="1"/>
  <c r="I104" i="1" s="1"/>
  <c r="M118" i="1" l="1"/>
  <c r="I110" i="1"/>
  <c r="I111" i="1" s="1"/>
  <c r="I112" i="1" s="1"/>
  <c r="I113" i="1" s="1"/>
  <c r="F112" i="1"/>
  <c r="F113" i="1" s="1"/>
  <c r="K104" i="1"/>
  <c r="L104" i="1" s="1"/>
  <c r="K107" i="1"/>
  <c r="L107" i="1" s="1"/>
  <c r="K105" i="1"/>
  <c r="L105" i="1" s="1"/>
  <c r="K106" i="1"/>
  <c r="L106" i="1" s="1"/>
  <c r="L108" i="1"/>
  <c r="I105" i="1"/>
  <c r="I106" i="1" s="1"/>
  <c r="I107" i="1" s="1"/>
  <c r="I108" i="1" s="1"/>
  <c r="H100" i="1"/>
  <c r="H103" i="1"/>
  <c r="H102" i="1"/>
  <c r="H101" i="1"/>
  <c r="H99" i="1"/>
  <c r="I99" i="1" s="1"/>
  <c r="F99" i="1"/>
  <c r="F100" i="1" s="1"/>
  <c r="F101" i="1" s="1"/>
  <c r="F102" i="1" s="1"/>
  <c r="F103" i="1" s="1"/>
  <c r="H94" i="1"/>
  <c r="I94" i="1" s="1"/>
  <c r="H95" i="1"/>
  <c r="H96" i="1"/>
  <c r="H97" i="1"/>
  <c r="H98" i="1"/>
  <c r="F94" i="1"/>
  <c r="F95" i="1" s="1"/>
  <c r="F96" i="1" s="1"/>
  <c r="F97" i="1" s="1"/>
  <c r="F98" i="1" s="1"/>
  <c r="F84" i="1"/>
  <c r="F85" i="1" s="1"/>
  <c r="F86" i="1" s="1"/>
  <c r="F87" i="1" s="1"/>
  <c r="F88" i="1" s="1"/>
  <c r="F89" i="1"/>
  <c r="F90" i="1" s="1"/>
  <c r="F91" i="1" s="1"/>
  <c r="F92" i="1" s="1"/>
  <c r="F93" i="1" s="1"/>
  <c r="H93" i="1"/>
  <c r="H92" i="1"/>
  <c r="H91" i="1"/>
  <c r="H90" i="1"/>
  <c r="H89" i="1"/>
  <c r="I89" i="1" s="1"/>
  <c r="H88" i="1"/>
  <c r="H87" i="1"/>
  <c r="H86" i="1"/>
  <c r="H85" i="1"/>
  <c r="H84" i="1"/>
  <c r="I84" i="1" s="1"/>
  <c r="F79" i="1"/>
  <c r="F80" i="1" s="1"/>
  <c r="F81" i="1" s="1"/>
  <c r="F82" i="1" s="1"/>
  <c r="F83" i="1" s="1"/>
  <c r="H83" i="1"/>
  <c r="H82" i="1"/>
  <c r="H81" i="1"/>
  <c r="H80" i="1"/>
  <c r="H79" i="1"/>
  <c r="I79" i="1" s="1"/>
  <c r="H78" i="1"/>
  <c r="H77" i="1"/>
  <c r="H76" i="1"/>
  <c r="H75" i="1"/>
  <c r="H74" i="1"/>
  <c r="I74" i="1" s="1"/>
  <c r="F74" i="1"/>
  <c r="F75" i="1" s="1"/>
  <c r="F76" i="1" s="1"/>
  <c r="F77" i="1" s="1"/>
  <c r="F78" i="1" s="1"/>
  <c r="H73" i="1"/>
  <c r="H72" i="1"/>
  <c r="H71" i="1"/>
  <c r="H70" i="1"/>
  <c r="H69" i="1"/>
  <c r="I69" i="1" s="1"/>
  <c r="F69" i="1"/>
  <c r="F70" i="1" s="1"/>
  <c r="F71" i="1" s="1"/>
  <c r="F72" i="1" s="1"/>
  <c r="F73" i="1" s="1"/>
  <c r="K69" i="1" s="1"/>
  <c r="L69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K65" i="1" s="1"/>
  <c r="L65" i="1" s="1"/>
  <c r="F59" i="1"/>
  <c r="F60" i="1" s="1"/>
  <c r="F61" i="1" s="1"/>
  <c r="F62" i="1" s="1"/>
  <c r="F63" i="1" s="1"/>
  <c r="K60" i="1" s="1"/>
  <c r="L60" i="1" s="1"/>
  <c r="H60" i="1"/>
  <c r="H61" i="1"/>
  <c r="H62" i="1"/>
  <c r="H59" i="1"/>
  <c r="I59" i="1" s="1"/>
  <c r="H63" i="1"/>
  <c r="F54" i="1"/>
  <c r="F55" i="1" s="1"/>
  <c r="F56" i="1" s="1"/>
  <c r="F57" i="1" s="1"/>
  <c r="F58" i="1" s="1"/>
  <c r="K56" i="1" s="1"/>
  <c r="L56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F49" i="1"/>
  <c r="F50" i="1" s="1"/>
  <c r="F51" i="1" s="1"/>
  <c r="F52" i="1" s="1"/>
  <c r="F53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6" i="1" s="1"/>
  <c r="L46" i="1" s="1"/>
  <c r="D48" i="1"/>
  <c r="D47" i="1"/>
  <c r="D46" i="1"/>
  <c r="D45" i="1"/>
  <c r="F39" i="1"/>
  <c r="F40" i="1" s="1"/>
  <c r="F41" i="1" s="1"/>
  <c r="F42" i="1" s="1"/>
  <c r="F43" i="1" s="1"/>
  <c r="H37" i="1"/>
  <c r="D36" i="1"/>
  <c r="C37" i="1"/>
  <c r="C38" i="1" s="1"/>
  <c r="C39" i="1" s="1"/>
  <c r="C31" i="1"/>
  <c r="D31" i="1" s="1"/>
  <c r="H43" i="1"/>
  <c r="H42" i="1"/>
  <c r="H41" i="1"/>
  <c r="H40" i="1"/>
  <c r="H39" i="1"/>
  <c r="I39" i="1" s="1"/>
  <c r="H38" i="1"/>
  <c r="H36" i="1"/>
  <c r="I36" i="1" s="1"/>
  <c r="F36" i="1"/>
  <c r="F37" i="1" s="1"/>
  <c r="F38" i="1" s="1"/>
  <c r="K37" i="1" s="1"/>
  <c r="L37" i="1" s="1"/>
  <c r="H35" i="1"/>
  <c r="H34" i="1"/>
  <c r="H33" i="1"/>
  <c r="H32" i="1"/>
  <c r="H31" i="1"/>
  <c r="I31" i="1" s="1"/>
  <c r="F31" i="1"/>
  <c r="F32" i="1" s="1"/>
  <c r="F33" i="1" s="1"/>
  <c r="F34" i="1" s="1"/>
  <c r="F35" i="1" s="1"/>
  <c r="K35" i="1" s="1"/>
  <c r="L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K24" i="1" s="1"/>
  <c r="L24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K19" i="1" s="1"/>
  <c r="L19" i="1" s="1"/>
  <c r="H15" i="1"/>
  <c r="H14" i="1"/>
  <c r="H13" i="1"/>
  <c r="H12" i="1"/>
  <c r="H11" i="1"/>
  <c r="I11" i="1" s="1"/>
  <c r="I12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K10" i="1" s="1"/>
  <c r="L10" i="1" s="1"/>
  <c r="I32" i="1" l="1"/>
  <c r="I33" i="1"/>
  <c r="I34" i="1" s="1"/>
  <c r="I35" i="1" s="1"/>
  <c r="I40" i="1"/>
  <c r="I41" i="1" s="1"/>
  <c r="I42" i="1" s="1"/>
  <c r="I43" i="1" s="1"/>
  <c r="K111" i="1"/>
  <c r="L111" i="1" s="1"/>
  <c r="K110" i="1"/>
  <c r="L110" i="1" s="1"/>
  <c r="K109" i="1"/>
  <c r="L109" i="1" s="1"/>
  <c r="K112" i="1"/>
  <c r="L112" i="1" s="1"/>
  <c r="K113" i="1"/>
  <c r="L113" i="1" s="1"/>
  <c r="I22" i="1"/>
  <c r="I23" i="1" s="1"/>
  <c r="I24" i="1" s="1"/>
  <c r="I25" i="1" s="1"/>
  <c r="I50" i="1"/>
  <c r="I51" i="1" s="1"/>
  <c r="I52" i="1" s="1"/>
  <c r="I53" i="1" s="1"/>
  <c r="I100" i="1"/>
  <c r="I101" i="1" s="1"/>
  <c r="I70" i="1"/>
  <c r="I71" i="1" s="1"/>
  <c r="I72" i="1" s="1"/>
  <c r="I73" i="1" s="1"/>
  <c r="M108" i="1"/>
  <c r="I7" i="1"/>
  <c r="I8" i="1" s="1"/>
  <c r="I9" i="1" s="1"/>
  <c r="I10" i="1" s="1"/>
  <c r="I27" i="1"/>
  <c r="I28" i="1" s="1"/>
  <c r="I29" i="1" s="1"/>
  <c r="I30" i="1" s="1"/>
  <c r="I65" i="1"/>
  <c r="I66" i="1" s="1"/>
  <c r="I67" i="1" s="1"/>
  <c r="I68" i="1" s="1"/>
  <c r="I13" i="1"/>
  <c r="I14" i="1" s="1"/>
  <c r="I15" i="1" s="1"/>
  <c r="I17" i="1"/>
  <c r="I18" i="1" s="1"/>
  <c r="I19" i="1" s="1"/>
  <c r="I20" i="1" s="1"/>
  <c r="I37" i="1"/>
  <c r="I38" i="1" s="1"/>
  <c r="I75" i="1"/>
  <c r="I76" i="1" s="1"/>
  <c r="I77" i="1" s="1"/>
  <c r="I78" i="1" s="1"/>
  <c r="I90" i="1"/>
  <c r="I91" i="1" s="1"/>
  <c r="I92" i="1" s="1"/>
  <c r="I93" i="1" s="1"/>
  <c r="I85" i="1"/>
  <c r="I86" i="1" s="1"/>
  <c r="I87" i="1" s="1"/>
  <c r="I88" i="1" s="1"/>
  <c r="I80" i="1"/>
  <c r="I81" i="1" s="1"/>
  <c r="I82" i="1" s="1"/>
  <c r="I83" i="1" s="1"/>
  <c r="D38" i="1"/>
  <c r="D37" i="1"/>
  <c r="I45" i="1"/>
  <c r="I46" i="1" s="1"/>
  <c r="I47" i="1" s="1"/>
  <c r="I48" i="1" s="1"/>
  <c r="K40" i="1"/>
  <c r="L40" i="1" s="1"/>
  <c r="K42" i="1"/>
  <c r="L42" i="1" s="1"/>
  <c r="K41" i="1"/>
  <c r="L41" i="1" s="1"/>
  <c r="K43" i="1"/>
  <c r="L43" i="1" s="1"/>
  <c r="K33" i="1"/>
  <c r="L33" i="1" s="1"/>
  <c r="K25" i="1"/>
  <c r="L25" i="1" s="1"/>
  <c r="K7" i="1"/>
  <c r="L7" i="1" s="1"/>
  <c r="K45" i="1"/>
  <c r="L45" i="1" s="1"/>
  <c r="C50" i="1"/>
  <c r="D50" i="1" s="1"/>
  <c r="C32" i="1"/>
  <c r="I60" i="1"/>
  <c r="I61" i="1" s="1"/>
  <c r="I62" i="1" s="1"/>
  <c r="I63" i="1" s="1"/>
  <c r="I95" i="1"/>
  <c r="I96" i="1" s="1"/>
  <c r="I97" i="1" s="1"/>
  <c r="I98" i="1" s="1"/>
  <c r="I55" i="1"/>
  <c r="I56" i="1" s="1"/>
  <c r="I57" i="1" s="1"/>
  <c r="I58" i="1" s="1"/>
  <c r="K101" i="1"/>
  <c r="L101" i="1" s="1"/>
  <c r="K102" i="1"/>
  <c r="L102" i="1" s="1"/>
  <c r="K103" i="1"/>
  <c r="L103" i="1" s="1"/>
  <c r="K99" i="1"/>
  <c r="L99" i="1" s="1"/>
  <c r="K100" i="1"/>
  <c r="L100" i="1" s="1"/>
  <c r="K95" i="1"/>
  <c r="L95" i="1" s="1"/>
  <c r="K96" i="1"/>
  <c r="L96" i="1" s="1"/>
  <c r="K97" i="1"/>
  <c r="L97" i="1" s="1"/>
  <c r="K98" i="1"/>
  <c r="L98" i="1" s="1"/>
  <c r="K94" i="1"/>
  <c r="L94" i="1" s="1"/>
  <c r="K32" i="1"/>
  <c r="L32" i="1" s="1"/>
  <c r="K13" i="1"/>
  <c r="L13" i="1" s="1"/>
  <c r="K14" i="1"/>
  <c r="L14" i="1" s="1"/>
  <c r="K11" i="1"/>
  <c r="L11" i="1" s="1"/>
  <c r="K12" i="1"/>
  <c r="L12" i="1" s="1"/>
  <c r="K15" i="1"/>
  <c r="L15" i="1" s="1"/>
  <c r="K29" i="1"/>
  <c r="L29" i="1" s="1"/>
  <c r="K28" i="1"/>
  <c r="L28" i="1" s="1"/>
  <c r="K30" i="1"/>
  <c r="L30" i="1" s="1"/>
  <c r="K27" i="1"/>
  <c r="L27" i="1" s="1"/>
  <c r="K26" i="1"/>
  <c r="L26" i="1" s="1"/>
  <c r="D39" i="1"/>
  <c r="C40" i="1"/>
  <c r="K86" i="1"/>
  <c r="L86" i="1" s="1"/>
  <c r="K88" i="1"/>
  <c r="L88" i="1" s="1"/>
  <c r="K87" i="1"/>
  <c r="L87" i="1" s="1"/>
  <c r="K84" i="1"/>
  <c r="L84" i="1" s="1"/>
  <c r="K85" i="1"/>
  <c r="L85" i="1" s="1"/>
  <c r="K22" i="1"/>
  <c r="L22" i="1" s="1"/>
  <c r="K21" i="1"/>
  <c r="L21" i="1" s="1"/>
  <c r="K23" i="1"/>
  <c r="L23" i="1" s="1"/>
  <c r="K50" i="1"/>
  <c r="L50" i="1" s="1"/>
  <c r="K53" i="1"/>
  <c r="L53" i="1" s="1"/>
  <c r="K51" i="1"/>
  <c r="L51" i="1" s="1"/>
  <c r="K49" i="1"/>
  <c r="L49" i="1" s="1"/>
  <c r="K34" i="1"/>
  <c r="L34" i="1" s="1"/>
  <c r="K39" i="1"/>
  <c r="L39" i="1" s="1"/>
  <c r="K48" i="1"/>
  <c r="L48" i="1" s="1"/>
  <c r="K44" i="1"/>
  <c r="L44" i="1" s="1"/>
  <c r="K47" i="1"/>
  <c r="L47" i="1" s="1"/>
  <c r="K79" i="1"/>
  <c r="L79" i="1" s="1"/>
  <c r="K80" i="1"/>
  <c r="L80" i="1" s="1"/>
  <c r="K82" i="1"/>
  <c r="L82" i="1" s="1"/>
  <c r="K81" i="1"/>
  <c r="L81" i="1" s="1"/>
  <c r="K83" i="1"/>
  <c r="L83" i="1" s="1"/>
  <c r="K17" i="1"/>
  <c r="L17" i="1" s="1"/>
  <c r="K16" i="1"/>
  <c r="L16" i="1" s="1"/>
  <c r="K20" i="1"/>
  <c r="L20" i="1" s="1"/>
  <c r="K61" i="1"/>
  <c r="L61" i="1" s="1"/>
  <c r="K31" i="1"/>
  <c r="L31" i="1" s="1"/>
  <c r="K52" i="1"/>
  <c r="L52" i="1" s="1"/>
  <c r="K6" i="1"/>
  <c r="L6" i="1" s="1"/>
  <c r="K62" i="1"/>
  <c r="L62" i="1" s="1"/>
  <c r="K63" i="1"/>
  <c r="L63" i="1" s="1"/>
  <c r="K18" i="1"/>
  <c r="L18" i="1" s="1"/>
  <c r="K66" i="1"/>
  <c r="L66" i="1" s="1"/>
  <c r="K68" i="1"/>
  <c r="L68" i="1" s="1"/>
  <c r="K67" i="1"/>
  <c r="L67" i="1" s="1"/>
  <c r="K70" i="1"/>
  <c r="L70" i="1" s="1"/>
  <c r="K73" i="1"/>
  <c r="L73" i="1" s="1"/>
  <c r="K72" i="1"/>
  <c r="L72" i="1" s="1"/>
  <c r="K71" i="1"/>
  <c r="L71" i="1" s="1"/>
  <c r="K59" i="1"/>
  <c r="L59" i="1" s="1"/>
  <c r="K64" i="1"/>
  <c r="L64" i="1" s="1"/>
  <c r="K57" i="1"/>
  <c r="L57" i="1" s="1"/>
  <c r="K55" i="1"/>
  <c r="L55" i="1" s="1"/>
  <c r="K54" i="1"/>
  <c r="L54" i="1" s="1"/>
  <c r="K58" i="1"/>
  <c r="L58" i="1" s="1"/>
  <c r="K77" i="1"/>
  <c r="L77" i="1" s="1"/>
  <c r="K76" i="1"/>
  <c r="L76" i="1" s="1"/>
  <c r="K75" i="1"/>
  <c r="L75" i="1" s="1"/>
  <c r="K74" i="1"/>
  <c r="L74" i="1" s="1"/>
  <c r="K78" i="1"/>
  <c r="L78" i="1" s="1"/>
  <c r="K9" i="1"/>
  <c r="L9" i="1" s="1"/>
  <c r="K8" i="1"/>
  <c r="L8" i="1" s="1"/>
  <c r="K38" i="1"/>
  <c r="L38" i="1" s="1"/>
  <c r="K36" i="1"/>
  <c r="L36" i="1" s="1"/>
  <c r="K93" i="1"/>
  <c r="L93" i="1" s="1"/>
  <c r="K92" i="1"/>
  <c r="L92" i="1" s="1"/>
  <c r="K89" i="1"/>
  <c r="L89" i="1" s="1"/>
  <c r="K90" i="1"/>
  <c r="L90" i="1" s="1"/>
  <c r="K91" i="1"/>
  <c r="L91" i="1" s="1"/>
  <c r="M38" i="1" l="1"/>
  <c r="M113" i="1"/>
  <c r="M103" i="1"/>
  <c r="I102" i="1"/>
  <c r="I103" i="1" s="1"/>
  <c r="C51" i="1"/>
  <c r="C52" i="1" s="1"/>
  <c r="M63" i="1"/>
  <c r="M35" i="1"/>
  <c r="M73" i="1"/>
  <c r="M48" i="1"/>
  <c r="C33" i="1"/>
  <c r="D32" i="1"/>
  <c r="M43" i="1"/>
  <c r="M10" i="1"/>
  <c r="M88" i="1"/>
  <c r="M30" i="1"/>
  <c r="M15" i="1"/>
  <c r="M78" i="1"/>
  <c r="M68" i="1"/>
  <c r="M83" i="1"/>
  <c r="M98" i="1"/>
  <c r="M20" i="1"/>
  <c r="M25" i="1"/>
  <c r="M93" i="1"/>
  <c r="M58" i="1"/>
  <c r="D40" i="1"/>
  <c r="C41" i="1"/>
  <c r="D51" i="1" l="1"/>
  <c r="C34" i="1"/>
  <c r="D33" i="1"/>
  <c r="C42" i="1"/>
  <c r="D41" i="1"/>
  <c r="C53" i="1"/>
  <c r="D52" i="1"/>
  <c r="C35" i="1" l="1"/>
  <c r="D35" i="1" s="1"/>
  <c r="D34" i="1"/>
  <c r="D53" i="1"/>
  <c r="C54" i="1"/>
  <c r="C43" i="1"/>
  <c r="D42" i="1"/>
  <c r="C44" i="1" l="1"/>
  <c r="D44" i="1" s="1"/>
  <c r="D43" i="1"/>
  <c r="D54" i="1"/>
  <c r="C55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<sst xmlns="http://schemas.openxmlformats.org/spreadsheetml/2006/main" count="46" uniqueCount="45">
  <si>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</si>
  <si>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</si>
  <si>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</si>
  <si>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</si>
  <si>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</si>
  <si>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</si>
  <si>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</si>
  <si>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</si>
  <si>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</si>
  <si>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</si>
  <si>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</si>
  <si>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</si>
  <si>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</si>
  <si>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</si>
  <si>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</si>
  <si>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</si>
  <si>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</si>
  <si>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</si>
  <si>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</si>
  <si>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</si>
  <si>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</si>
  <si>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</si>
  <si>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</si>
  <si>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</si>
  <si>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</si>
  <si>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</si>
  <si>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</si>
  <si>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</si>
  <si>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</si>
  <si>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</si>
  <si>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</si>
  <si>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</si>
  <si>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</si>
  <si>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</si>
  <si>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>week 15</t>
  </si>
  <si>
    <t>week 16</t>
  </si>
  <si>
    <t>week 17</t>
  </si>
  <si>
    <t>week 18</t>
  </si>
  <si>
    <t>week 19</t>
  </si>
  <si>
    <t>no shares bought at 1st July</t>
  </si>
  <si>
    <t>week 20</t>
  </si>
  <si>
    <t>week 21</t>
  </si>
  <si>
    <t xml:space="preserve">Cumulative </t>
  </si>
  <si>
    <t>week 22</t>
  </si>
  <si>
    <t>week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</si>
</sst>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&quot;€&quot;\ #,##0.00"/>
    <numFmt numFmtId="166" formatCode="&quot;€&quot;\ #,##0"/>
    <numFmt numFmtId="167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0" fillId="0" borderId="6" xfId="0" applyBorder="1"/>
    <xf numFmtId="44" fontId="0" fillId="0" borderId="4" xfId="2" applyFont="1" applyBorder="1"/>
    <xf numFmtId="0" fontId="0" fillId="0" borderId="0" xfId="0" applyFill="1" applyBorder="1"/>
    <xf numFmtId="165" fontId="0" fillId="0" borderId="0" xfId="0" applyNumberFormat="1" applyFill="1" applyBorder="1"/>
    <xf numFmtId="9" fontId="0" fillId="0" borderId="0" xfId="1" applyNumberFormat="1" applyFont="1" applyFill="1" applyBorder="1"/>
    <xf numFmtId="0" fontId="0" fillId="0" borderId="0" xfId="0" applyFill="1"/>
    <xf numFmtId="0" fontId="0" fillId="0" borderId="1" xfId="0" applyFill="1" applyBorder="1"/>
    <xf numFmtId="9" fontId="0" fillId="0" borderId="1" xfId="1" applyNumberFormat="1" applyFont="1" applyFill="1" applyBorder="1"/>
    <xf numFmtId="3" fontId="5" fillId="0" borderId="0" xfId="0" applyNumberFormat="1" applyFont="1" applyAlignment="1">
      <alignment wrapText="1"/>
    </xf>
    <xf numFmtId="44" fontId="2" fillId="0" borderId="0" xfId="2" applyFont="1"/>
    <xf numFmtId="3" fontId="2" fillId="0" borderId="1" xfId="0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11" fillId="4" borderId="0" xfId="5" applyNumberFormat="1" applyFont="1" applyFill="1" applyBorder="1" applyAlignment="1">
      <alignment horizontal="right"/>
    </xf>
    <xf numFmtId="16" fontId="4" fillId="0" borderId="0" xfId="0" applyNumberFormat="1" applyFont="1" applyFill="1" applyBorder="1" applyAlignment="1">
      <alignment wrapText="1"/>
    </xf>
    <xf numFmtId="16" fontId="4" fillId="0" borderId="1" xfId="0" applyNumberFormat="1" applyFont="1" applyFill="1" applyBorder="1" applyAlignment="1">
      <alignment wrapText="1"/>
    </xf>
    <xf numFmtId="3" fontId="4" fillId="0" borderId="4" xfId="0" applyNumberFormat="1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Border="1"/>
    <xf numFmtId="16" fontId="0" fillId="0" borderId="1" xfId="0" applyNumberFormat="1" applyFill="1" applyBorder="1"/>
    <xf numFmtId="3" fontId="0" fillId="0" borderId="1" xfId="0" applyNumberFormat="1" applyFill="1" applyBorder="1"/>
    <xf numFmtId="165" fontId="0" fillId="0" borderId="1" xfId="0" applyNumberFormat="1" applyFill="1" applyBorder="1"/>
    <xf numFmtId="3" fontId="0" fillId="0" borderId="0" xfId="0" applyNumberFormat="1" applyFill="1" applyBorder="1"/>
  </cellXfs>
  <cellStyles count="22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2 4" xfId="20" xr:uid="{F3C8DC75-2429-46A4-A0E2-1C13730F5B50}"/>
    <cellStyle name="Comma 2 5" xfId="21" xr:uid="{25B7DB82-9A84-4EF8-A338-9363E02B6EAB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123"/>
  <sheetViews>
    <sheetView showGridLines="0" tabSelected="1" workbookViewId="0">
      <pane xSplit="2" ySplit="5" topLeftCell="C109" activePane="bottomRight" state="frozen"/>
      <selection pane="topRight" activeCell="C1" sqref="C1"/>
      <selection pane="bottomLeft" activeCell="A6" sqref="A6"/>
      <selection pane="bottomRight" activeCell="H125" sqref="H125"/>
    </sheetView>
  </sheetViews>
  <sheetFormatPr defaultRowHeight="15" outlineLevelRow="1"/>
  <cols>
    <col min="2" max="2" width="9.85546875" customWidth="1"/>
    <col min="3" max="3" width="10.42578125" bestFit="1" customWidth="1"/>
    <col min="4" max="4" width="17.7109375" customWidth="1"/>
    <col min="5" max="5" width="17.7109375" style="9" customWidth="1"/>
    <col min="6" max="6" width="17.7109375" style="10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3" t="s">
        <v>1</v>
      </c>
    </row>
    <row r="5" spans="2:13">
      <c r="B5" s="4"/>
      <c r="C5" s="5" t="s">
        <v>2</v>
      </c>
      <c r="D5" s="5" t="s">
        <v>3</v>
      </c>
      <c r="E5" s="56" t="s">
        <v>4</v>
      </c>
      <c r="F5" s="57" t="s">
        <v>5</v>
      </c>
      <c r="G5" s="5" t="s">
        <v>6</v>
      </c>
      <c r="H5" s="6" t="s">
        <v>7</v>
      </c>
      <c r="I5" s="6" t="s">
        <v>8</v>
      </c>
      <c r="K5" s="4"/>
      <c r="L5" s="4"/>
      <c r="M5" s="4" t="s">
        <v>9</v>
      </c>
    </row>
    <row r="6" spans="2:13" outlineLevel="1">
      <c r="B6" s="7" t="s">
        <v>10</v>
      </c>
      <c r="C6" s="8">
        <v>44246</v>
      </c>
      <c r="D6" s="8">
        <v>44250</v>
      </c>
      <c r="E6" s="9">
        <v>38043</v>
      </c>
      <c r="F6" s="10">
        <f>E6</f>
        <v>38043</v>
      </c>
      <c r="G6" s="11">
        <v>28.232900000000001</v>
      </c>
      <c r="H6" s="12">
        <f>E6*G6</f>
        <v>1074064.2147000001</v>
      </c>
      <c r="I6" s="12">
        <f>H6</f>
        <v>1074064.2147000001</v>
      </c>
      <c r="K6" s="13">
        <f>E6/$F$10</f>
        <v>0.28986026240799717</v>
      </c>
      <c r="L6" s="2">
        <f t="shared" ref="L6:L35" si="0">K6*G6</f>
        <v>8.1835958025387434</v>
      </c>
    </row>
    <row r="7" spans="2:13" outlineLevel="1">
      <c r="C7" s="8">
        <v>44249</v>
      </c>
      <c r="D7" s="8">
        <v>44251</v>
      </c>
      <c r="E7" s="9">
        <v>16289</v>
      </c>
      <c r="F7" s="10">
        <f>F6+E7</f>
        <v>54332</v>
      </c>
      <c r="G7" s="11">
        <v>28.416699999999999</v>
      </c>
      <c r="H7" s="12">
        <f t="shared" ref="H7:H35" si="1">E7*G7</f>
        <v>462879.6263</v>
      </c>
      <c r="I7" s="12">
        <f>I6+H7</f>
        <v>1536943.841</v>
      </c>
      <c r="K7" s="13">
        <f t="shared" ref="K7:K10" si="2">E7/$F$10</f>
        <v>0.12411044908035293</v>
      </c>
      <c r="L7" s="2">
        <f t="shared" si="0"/>
        <v>3.5268093983816651</v>
      </c>
    </row>
    <row r="8" spans="2:13" outlineLevel="1">
      <c r="C8" s="8">
        <v>44250</v>
      </c>
      <c r="D8" s="8">
        <v>44252</v>
      </c>
      <c r="E8" s="9">
        <v>26616</v>
      </c>
      <c r="F8" s="10">
        <f t="shared" ref="F8:F20" si="3">F7+E8</f>
        <v>80948</v>
      </c>
      <c r="G8" s="11">
        <v>28.2758</v>
      </c>
      <c r="H8" s="12">
        <f t="shared" si="1"/>
        <v>752588.69279999996</v>
      </c>
      <c r="I8" s="12">
        <f t="shared" ref="I8:I15" si="4">I7+H8</f>
        <v>2289532.5337999999</v>
      </c>
      <c r="K8" s="13">
        <f t="shared" si="2"/>
        <v>0.20279475184005608</v>
      </c>
      <c r="L8" s="2">
        <f t="shared" si="0"/>
        <v>5.734183844079058</v>
      </c>
    </row>
    <row r="9" spans="2:13" ht="15.75" outlineLevel="1" thickBot="1">
      <c r="C9" s="8">
        <v>44251</v>
      </c>
      <c r="D9" s="8">
        <v>44253</v>
      </c>
      <c r="E9" s="9">
        <v>26671</v>
      </c>
      <c r="F9" s="10">
        <f t="shared" si="3"/>
        <v>107619</v>
      </c>
      <c r="G9" s="11">
        <v>28.4619</v>
      </c>
      <c r="H9" s="12">
        <f t="shared" si="1"/>
        <v>759107.33490000002</v>
      </c>
      <c r="I9" s="12">
        <f t="shared" si="4"/>
        <v>3048639.8687</v>
      </c>
      <c r="K9" s="13">
        <f t="shared" si="2"/>
        <v>0.20321381223046797</v>
      </c>
      <c r="L9" s="2">
        <f t="shared" si="0"/>
        <v>5.7838512023223565</v>
      </c>
    </row>
    <row r="10" spans="2:13" ht="15.75" outlineLevel="1" thickBot="1">
      <c r="B10" s="4"/>
      <c r="C10" s="14">
        <v>44252</v>
      </c>
      <c r="D10" s="14">
        <v>44256</v>
      </c>
      <c r="E10" s="15">
        <v>23627</v>
      </c>
      <c r="F10" s="19">
        <f>F9+E10</f>
        <v>131246</v>
      </c>
      <c r="G10" s="16">
        <v>28.953700000000001</v>
      </c>
      <c r="H10" s="17">
        <f t="shared" si="1"/>
        <v>684089.0699</v>
      </c>
      <c r="I10" s="18">
        <f t="shared" si="4"/>
        <v>3732728.9386</v>
      </c>
      <c r="K10" s="13">
        <f t="shared" si="2"/>
        <v>0.18002072444112582</v>
      </c>
      <c r="L10" s="2">
        <f t="shared" si="0"/>
        <v>5.2122660492510251</v>
      </c>
      <c r="M10" s="22">
        <f>SUM(L6:L10)</f>
        <v>28.440706296572849</v>
      </c>
    </row>
    <row r="11" spans="2:13" outlineLevel="1">
      <c r="B11" s="7" t="s">
        <v>11</v>
      </c>
      <c r="C11" s="8">
        <v>44253</v>
      </c>
      <c r="D11" s="8">
        <v>44257</v>
      </c>
      <c r="E11" s="9">
        <v>12539</v>
      </c>
      <c r="F11" s="10">
        <f>E11</f>
        <v>12539</v>
      </c>
      <c r="G11" s="11">
        <v>28.2578</v>
      </c>
      <c r="H11" s="12">
        <f t="shared" si="1"/>
        <v>354324.55420000001</v>
      </c>
      <c r="I11" s="12">
        <f>H11</f>
        <v>354324.55420000001</v>
      </c>
      <c r="K11" s="13">
        <f>E11/$F$15</f>
        <v>0.10338544243263745</v>
      </c>
      <c r="L11" s="2">
        <f>K11*G11</f>
        <v>2.9214451551729823</v>
      </c>
    </row>
    <row r="12" spans="2:13" outlineLevel="1">
      <c r="C12" s="8">
        <v>44256</v>
      </c>
      <c r="D12" s="8">
        <v>44258</v>
      </c>
      <c r="E12" s="9">
        <v>26702</v>
      </c>
      <c r="F12" s="10">
        <f t="shared" si="3"/>
        <v>39241</v>
      </c>
      <c r="G12" s="11">
        <v>28.7987</v>
      </c>
      <c r="H12" s="12">
        <f t="shared" si="1"/>
        <v>768982.88740000001</v>
      </c>
      <c r="I12" s="12">
        <f t="shared" si="4"/>
        <v>1123307.4416</v>
      </c>
      <c r="K12" s="13">
        <f>E12/$F$15</f>
        <v>0.220160944559876</v>
      </c>
      <c r="L12" s="2">
        <f t="shared" si="0"/>
        <v>6.3403489940965008</v>
      </c>
    </row>
    <row r="13" spans="2:13" outlineLevel="1">
      <c r="C13" s="8">
        <v>44257</v>
      </c>
      <c r="D13" s="8">
        <v>44259</v>
      </c>
      <c r="E13" s="9">
        <v>20458</v>
      </c>
      <c r="F13" s="10">
        <f t="shared" si="3"/>
        <v>59699</v>
      </c>
      <c r="G13" s="11">
        <v>28.603000000000002</v>
      </c>
      <c r="H13" s="12">
        <f t="shared" si="1"/>
        <v>585160.174</v>
      </c>
      <c r="I13" s="12">
        <f t="shared" si="4"/>
        <v>1708467.6156000001</v>
      </c>
      <c r="K13" s="13">
        <f>E13/F15</f>
        <v>0.1686784736651166</v>
      </c>
      <c r="L13" s="2">
        <f t="shared" si="0"/>
        <v>4.8247103822433299</v>
      </c>
    </row>
    <row r="14" spans="2:13" ht="15.6" customHeight="1" outlineLevel="1" thickBot="1">
      <c r="C14" s="8">
        <v>44258</v>
      </c>
      <c r="D14" s="8">
        <v>44260</v>
      </c>
      <c r="E14" s="9">
        <v>16118</v>
      </c>
      <c r="F14" s="10">
        <f t="shared" si="3"/>
        <v>75817</v>
      </c>
      <c r="G14" s="11">
        <v>28.8111</v>
      </c>
      <c r="H14" s="12">
        <f t="shared" si="1"/>
        <v>464377.30979999999</v>
      </c>
      <c r="I14" s="12">
        <f t="shared" si="4"/>
        <v>2172844.9254000001</v>
      </c>
      <c r="K14" s="13">
        <f>E14/F15</f>
        <v>0.13289469344678606</v>
      </c>
      <c r="L14" s="2">
        <f t="shared" si="0"/>
        <v>3.828842302364698</v>
      </c>
    </row>
    <row r="15" spans="2:13" ht="15.6" customHeight="1" outlineLevel="1" thickBot="1">
      <c r="B15" s="4"/>
      <c r="C15" s="14">
        <v>44259</v>
      </c>
      <c r="D15" s="14">
        <v>44263</v>
      </c>
      <c r="E15" s="26">
        <v>45467</v>
      </c>
      <c r="F15" s="19">
        <f t="shared" si="3"/>
        <v>121284</v>
      </c>
      <c r="G15" s="16">
        <v>28.456299999999999</v>
      </c>
      <c r="H15" s="17">
        <f t="shared" si="1"/>
        <v>1293822.5921</v>
      </c>
      <c r="I15" s="18">
        <f t="shared" si="4"/>
        <v>3466667.5175000001</v>
      </c>
      <c r="J15" s="4"/>
      <c r="K15" s="20">
        <f>E15/F15</f>
        <v>0.37488044589558389</v>
      </c>
      <c r="L15" s="21">
        <f t="shared" si="0"/>
        <v>10.667710432538504</v>
      </c>
      <c r="M15" s="22">
        <f>SUM(L11:L15)</f>
        <v>28.583057266416013</v>
      </c>
    </row>
    <row r="16" spans="2:13" ht="15.6" customHeight="1" outlineLevel="1">
      <c r="B16" s="7" t="s">
        <v>12</v>
      </c>
      <c r="C16" s="8">
        <v>44260</v>
      </c>
      <c r="D16" s="8">
        <v>44264</v>
      </c>
      <c r="E16" s="9">
        <v>27077</v>
      </c>
      <c r="F16" s="10">
        <f>E16</f>
        <v>27077</v>
      </c>
      <c r="G16" s="11">
        <v>28.1084</v>
      </c>
      <c r="H16" s="12">
        <f t="shared" si="1"/>
        <v>761091.14679999999</v>
      </c>
      <c r="I16" s="12">
        <f>H16</f>
        <v>761091.14679999999</v>
      </c>
      <c r="K16" s="13">
        <f>E16/$F$20</f>
        <v>0.37507445526450667</v>
      </c>
      <c r="L16" s="2">
        <f t="shared" si="0"/>
        <v>10.542742818356858</v>
      </c>
    </row>
    <row r="17" spans="1:13" ht="15.6" customHeight="1" outlineLevel="1">
      <c r="C17" s="8">
        <v>44263</v>
      </c>
      <c r="D17" s="8">
        <v>44265</v>
      </c>
      <c r="E17" s="9">
        <v>6415</v>
      </c>
      <c r="F17" s="10">
        <f t="shared" si="3"/>
        <v>33492</v>
      </c>
      <c r="G17" s="11">
        <v>28.556000000000001</v>
      </c>
      <c r="H17" s="12">
        <f t="shared" si="1"/>
        <v>183186.74000000002</v>
      </c>
      <c r="I17" s="12">
        <f t="shared" ref="I17:I20" si="5">I16+H17</f>
        <v>944277.88679999998</v>
      </c>
      <c r="K17" s="13">
        <f>E17/$F$20</f>
        <v>8.8861492429804276E-2</v>
      </c>
      <c r="L17" s="2">
        <f t="shared" si="0"/>
        <v>2.5375287778254911</v>
      </c>
    </row>
    <row r="18" spans="1:13" ht="15.6" customHeight="1" outlineLevel="1">
      <c r="A18" s="7"/>
      <c r="B18" s="7"/>
      <c r="C18" s="8">
        <v>44264</v>
      </c>
      <c r="D18" s="8">
        <v>44266</v>
      </c>
      <c r="E18" s="9">
        <v>5442</v>
      </c>
      <c r="F18" s="10">
        <f t="shared" si="3"/>
        <v>38934</v>
      </c>
      <c r="G18" s="11">
        <v>29.476299999999998</v>
      </c>
      <c r="H18" s="12">
        <f t="shared" si="1"/>
        <v>160410.0246</v>
      </c>
      <c r="I18" s="12">
        <f t="shared" si="5"/>
        <v>1104687.9114000001</v>
      </c>
      <c r="K18" s="13">
        <f>E18/$F$20</f>
        <v>7.5383358036320319E-2</v>
      </c>
      <c r="L18" s="2">
        <f t="shared" si="0"/>
        <v>2.2220224764859884</v>
      </c>
    </row>
    <row r="19" spans="1:13" ht="15.6" customHeight="1" outlineLevel="1" thickBot="1">
      <c r="A19" s="7"/>
      <c r="B19" s="7"/>
      <c r="C19" s="8">
        <v>44265</v>
      </c>
      <c r="D19" s="8">
        <v>44267</v>
      </c>
      <c r="E19" s="9">
        <v>9488</v>
      </c>
      <c r="F19" s="10">
        <f t="shared" si="3"/>
        <v>48422</v>
      </c>
      <c r="G19" s="11">
        <v>29.832699999999999</v>
      </c>
      <c r="H19" s="12">
        <f t="shared" si="1"/>
        <v>283052.65759999998</v>
      </c>
      <c r="I19" s="12">
        <f t="shared" si="5"/>
        <v>1387740.5690000001</v>
      </c>
      <c r="K19" s="13">
        <f>E19/$F$20</f>
        <v>0.13142912551426078</v>
      </c>
      <c r="L19" s="2">
        <f t="shared" si="0"/>
        <v>3.9208856727292876</v>
      </c>
    </row>
    <row r="20" spans="1:13" ht="15.6" customHeight="1" outlineLevel="1" thickBot="1">
      <c r="A20" s="7"/>
      <c r="B20" s="23"/>
      <c r="C20" s="14">
        <v>44266</v>
      </c>
      <c r="D20" s="14">
        <v>44270</v>
      </c>
      <c r="E20" s="26">
        <v>23769</v>
      </c>
      <c r="F20" s="24">
        <f t="shared" si="3"/>
        <v>72191</v>
      </c>
      <c r="G20" s="16">
        <v>30.288599999999999</v>
      </c>
      <c r="H20" s="25">
        <f t="shared" si="1"/>
        <v>719929.73340000003</v>
      </c>
      <c r="I20" s="18">
        <f t="shared" si="5"/>
        <v>2107670.3024000004</v>
      </c>
      <c r="K20" s="20">
        <f>E20/$F$20</f>
        <v>0.32925156875510797</v>
      </c>
      <c r="L20" s="21">
        <f t="shared" si="0"/>
        <v>9.9725690653959624</v>
      </c>
      <c r="M20" s="22">
        <f>SUM(L16:L20)</f>
        <v>29.195748810793589</v>
      </c>
    </row>
    <row r="21" spans="1:13" ht="15.6" customHeight="1" outlineLevel="1">
      <c r="A21" s="7"/>
      <c r="B21" s="7" t="s">
        <v>13</v>
      </c>
      <c r="C21" s="8">
        <v>44267</v>
      </c>
      <c r="D21" s="8">
        <v>44271</v>
      </c>
      <c r="E21" s="9">
        <v>9822</v>
      </c>
      <c r="F21" s="10">
        <f>E21</f>
        <v>9822</v>
      </c>
      <c r="G21" s="11">
        <v>30.190300000000001</v>
      </c>
      <c r="H21" s="12">
        <f>E21*G21</f>
        <v>296529.12660000002</v>
      </c>
      <c r="I21" s="12">
        <f>H21</f>
        <v>296529.12660000002</v>
      </c>
      <c r="K21" s="13">
        <f>E21/$F$25</f>
        <v>0.18905913150600553</v>
      </c>
      <c r="L21" s="2">
        <f>K21*G21</f>
        <v>5.7077518979057587</v>
      </c>
    </row>
    <row r="22" spans="1:13" ht="15.6" customHeight="1" outlineLevel="1">
      <c r="A22" s="7"/>
      <c r="B22" s="7"/>
      <c r="C22" s="8">
        <v>44270</v>
      </c>
      <c r="D22" s="8">
        <v>44272</v>
      </c>
      <c r="E22" s="9">
        <v>5995</v>
      </c>
      <c r="F22" s="10">
        <f t="shared" ref="F22:F35" si="6">F21+E22</f>
        <v>15817</v>
      </c>
      <c r="G22" s="11">
        <v>30.383800000000001</v>
      </c>
      <c r="H22" s="12">
        <f t="shared" si="1"/>
        <v>182150.88099999999</v>
      </c>
      <c r="I22" s="12">
        <f t="shared" ref="I22:I24" si="7">I21+H22</f>
        <v>478680.00760000001</v>
      </c>
      <c r="K22" s="13">
        <f>E22/$F$25</f>
        <v>0.1153949799815214</v>
      </c>
      <c r="L22" s="2">
        <f>K22*G22</f>
        <v>3.5061379927625502</v>
      </c>
    </row>
    <row r="23" spans="1:13" ht="15.6" customHeight="1" outlineLevel="1">
      <c r="A23" s="7"/>
      <c r="B23" s="7"/>
      <c r="C23" s="8">
        <v>44271</v>
      </c>
      <c r="D23" s="8">
        <v>44273</v>
      </c>
      <c r="E23" s="9">
        <v>10000</v>
      </c>
      <c r="F23" s="10">
        <f t="shared" si="6"/>
        <v>25817</v>
      </c>
      <c r="G23" s="11">
        <v>31.323599999999999</v>
      </c>
      <c r="H23" s="12">
        <f t="shared" si="1"/>
        <v>313236</v>
      </c>
      <c r="I23" s="12">
        <f t="shared" si="7"/>
        <v>791916.00760000001</v>
      </c>
      <c r="K23" s="13">
        <f>E23/$F$25</f>
        <v>0.19248537111179551</v>
      </c>
      <c r="L23" s="2">
        <f>K23*G23</f>
        <v>6.0293347705574378</v>
      </c>
    </row>
    <row r="24" spans="1:13" ht="15.6" customHeight="1" outlineLevel="1" thickBot="1">
      <c r="A24" s="7"/>
      <c r="B24" s="7"/>
      <c r="C24" s="8">
        <v>44272</v>
      </c>
      <c r="D24" s="27" t="s">
        <v>14</v>
      </c>
      <c r="E24" s="9">
        <v>14789</v>
      </c>
      <c r="F24" s="10">
        <f t="shared" si="6"/>
        <v>40606</v>
      </c>
      <c r="G24" s="11">
        <v>32.171599999999998</v>
      </c>
      <c r="H24" s="12">
        <f t="shared" si="1"/>
        <v>475785.79239999998</v>
      </c>
      <c r="I24" s="12">
        <f t="shared" si="7"/>
        <v>1267701.8</v>
      </c>
      <c r="K24" s="13">
        <f>E24/$F$25</f>
        <v>0.28466661533723436</v>
      </c>
      <c r="L24" s="2">
        <f>K24*G24</f>
        <v>9.1581804819833685</v>
      </c>
    </row>
    <row r="25" spans="1:13" ht="15.6" customHeight="1" outlineLevel="1" thickBot="1">
      <c r="A25" s="7"/>
      <c r="B25" s="23"/>
      <c r="C25" s="14">
        <v>44273</v>
      </c>
      <c r="D25" s="28" t="s">
        <v>15</v>
      </c>
      <c r="E25" s="26">
        <v>11346</v>
      </c>
      <c r="F25" s="24">
        <f>F24+E25</f>
        <v>51952</v>
      </c>
      <c r="G25" s="16">
        <v>32.3767</v>
      </c>
      <c r="H25" s="17">
        <f t="shared" si="1"/>
        <v>367346.03820000001</v>
      </c>
      <c r="I25" s="18">
        <f>I24+H25</f>
        <v>1635047.8382000001</v>
      </c>
      <c r="K25" s="20">
        <f>E25/$F$25</f>
        <v>0.21839390206344317</v>
      </c>
      <c r="L25" s="21">
        <f>K25*G25</f>
        <v>7.0708738489374801</v>
      </c>
      <c r="M25" s="22">
        <f>SUM(L21:L25)</f>
        <v>31.472278992146595</v>
      </c>
    </row>
    <row r="26" spans="1:13" ht="15.6" customHeight="1" outlineLevel="1">
      <c r="A26" s="7"/>
      <c r="B26" s="7" t="s">
        <v>16</v>
      </c>
      <c r="C26" s="8">
        <v>44274</v>
      </c>
      <c r="D26" s="27">
        <v>44278</v>
      </c>
      <c r="E26" s="58">
        <v>11660</v>
      </c>
      <c r="F26" s="10">
        <f>E26</f>
        <v>11660</v>
      </c>
      <c r="G26" s="11">
        <v>32.428600000000003</v>
      </c>
      <c r="H26" s="12">
        <f t="shared" si="1"/>
        <v>378117.47600000002</v>
      </c>
      <c r="I26" s="12">
        <f>H26</f>
        <v>378117.47600000002</v>
      </c>
      <c r="K26" s="13">
        <f>E26/$F$30</f>
        <v>0.13540819881546859</v>
      </c>
      <c r="L26" s="2">
        <f t="shared" ref="L26:L30" si="8">K26*G26</f>
        <v>4.3910983161073052</v>
      </c>
    </row>
    <row r="27" spans="1:13" ht="15.6" customHeight="1" outlineLevel="1">
      <c r="A27" s="7"/>
      <c r="B27" s="7"/>
      <c r="C27" s="8">
        <v>44277</v>
      </c>
      <c r="D27" s="27">
        <v>44279</v>
      </c>
      <c r="E27" s="58">
        <v>46120</v>
      </c>
      <c r="F27" s="10">
        <f t="shared" ref="F27:F30" si="9">F26+E27</f>
        <v>57780</v>
      </c>
      <c r="G27" s="11">
        <v>33.027799999999999</v>
      </c>
      <c r="H27" s="12">
        <f t="shared" si="1"/>
        <v>1523242.1359999999</v>
      </c>
      <c r="I27" s="12">
        <f t="shared" ref="I27:I29" si="10">I26+H27</f>
        <v>1901359.612</v>
      </c>
      <c r="K27" s="13">
        <f t="shared" ref="K27:K30" si="11">E27/$F$30</f>
        <v>0.53559400766461507</v>
      </c>
      <c r="L27" s="2">
        <f t="shared" si="8"/>
        <v>17.689491766345373</v>
      </c>
    </row>
    <row r="28" spans="1:13" ht="15.6" customHeight="1" outlineLevel="1">
      <c r="A28" s="7"/>
      <c r="B28" s="7"/>
      <c r="C28" s="8">
        <v>44278</v>
      </c>
      <c r="D28" s="27">
        <v>44280</v>
      </c>
      <c r="E28" s="58">
        <v>8720</v>
      </c>
      <c r="F28" s="10">
        <f t="shared" si="9"/>
        <v>66500</v>
      </c>
      <c r="G28" s="11">
        <v>32.984999999999999</v>
      </c>
      <c r="H28" s="12">
        <f t="shared" si="1"/>
        <v>287629.2</v>
      </c>
      <c r="I28" s="12">
        <f t="shared" si="10"/>
        <v>2188988.8119999999</v>
      </c>
      <c r="K28" s="13">
        <f t="shared" si="11"/>
        <v>0.10126582278481013</v>
      </c>
      <c r="L28" s="2">
        <f t="shared" si="8"/>
        <v>3.340253164556962</v>
      </c>
    </row>
    <row r="29" spans="1:13" ht="15.6" customHeight="1" outlineLevel="1" thickBot="1">
      <c r="A29" s="7"/>
      <c r="B29" s="7"/>
      <c r="C29" s="8">
        <v>44279</v>
      </c>
      <c r="D29" s="27">
        <v>44281</v>
      </c>
      <c r="E29" s="58">
        <v>1931</v>
      </c>
      <c r="F29" s="10">
        <f t="shared" si="9"/>
        <v>68431</v>
      </c>
      <c r="G29" s="11">
        <v>32.9206</v>
      </c>
      <c r="H29" s="12">
        <f t="shared" si="1"/>
        <v>63569.678599999999</v>
      </c>
      <c r="I29" s="12">
        <f t="shared" si="10"/>
        <v>2252558.4906000001</v>
      </c>
      <c r="K29" s="13">
        <f t="shared" si="11"/>
        <v>2.2424805481361051E-2</v>
      </c>
      <c r="L29" s="2">
        <f t="shared" si="8"/>
        <v>0.73823805132969467</v>
      </c>
    </row>
    <row r="30" spans="1:13" ht="15.6" customHeight="1" outlineLevel="1" thickBot="1">
      <c r="A30" s="7"/>
      <c r="B30" s="23"/>
      <c r="C30" s="14">
        <v>44280</v>
      </c>
      <c r="D30" s="28">
        <v>44284</v>
      </c>
      <c r="E30" s="26">
        <v>17679</v>
      </c>
      <c r="F30" s="24">
        <f t="shared" si="9"/>
        <v>86110</v>
      </c>
      <c r="G30" s="16">
        <v>33.207799999999999</v>
      </c>
      <c r="H30" s="17">
        <f t="shared" si="1"/>
        <v>587080.69620000001</v>
      </c>
      <c r="I30" s="18">
        <f>I29+H30</f>
        <v>2839639.1868000003</v>
      </c>
      <c r="K30" s="20">
        <f t="shared" si="11"/>
        <v>0.20530716525374521</v>
      </c>
      <c r="L30" s="21">
        <f t="shared" si="8"/>
        <v>6.8177992823133202</v>
      </c>
      <c r="M30" s="22">
        <f>SUM(L26:L30)</f>
        <v>32.976880580652661</v>
      </c>
    </row>
    <row r="31" spans="1:13" ht="15.6" customHeight="1" outlineLevel="1">
      <c r="A31" s="7"/>
      <c r="B31" s="7" t="s">
        <v>17</v>
      </c>
      <c r="C31" s="8">
        <f t="shared" ref="C31:C44" si="12">+WORKDAY(C30,1)</f>
        <v>44281</v>
      </c>
      <c r="D31" s="27">
        <f t="shared" ref="D31:D48" si="13">IF(C31="","",WORKDAY(C31,2))</f>
        <v>44285</v>
      </c>
      <c r="E31" s="9">
        <v>4000</v>
      </c>
      <c r="F31" s="10">
        <f>E31</f>
        <v>4000</v>
      </c>
      <c r="G31" s="11">
        <v>33.880000000000003</v>
      </c>
      <c r="H31" s="12">
        <f t="shared" si="1"/>
        <v>135520</v>
      </c>
      <c r="I31" s="12">
        <f>H31</f>
        <v>135520</v>
      </c>
      <c r="K31" s="13">
        <f>E31/$F$35</f>
        <v>0.28764562059542642</v>
      </c>
      <c r="L31" s="2">
        <f t="shared" si="0"/>
        <v>9.7454336257730478</v>
      </c>
    </row>
    <row r="32" spans="1:13" ht="15.6" customHeight="1" outlineLevel="1">
      <c r="A32" s="7"/>
      <c r="B32" s="7"/>
      <c r="C32" s="8">
        <f t="shared" si="12"/>
        <v>44284</v>
      </c>
      <c r="D32" s="27">
        <f t="shared" si="13"/>
        <v>44286</v>
      </c>
      <c r="E32" s="9">
        <v>3368</v>
      </c>
      <c r="F32" s="10">
        <f t="shared" si="6"/>
        <v>7368</v>
      </c>
      <c r="G32" s="11">
        <v>33.675600000000003</v>
      </c>
      <c r="H32" s="12">
        <f t="shared" si="1"/>
        <v>113419.42080000001</v>
      </c>
      <c r="I32" s="12">
        <f t="shared" ref="I32:I34" si="14">I31+H32</f>
        <v>248939.42080000002</v>
      </c>
      <c r="K32" s="13">
        <f t="shared" ref="K32:K35" si="15">E32/$F$35</f>
        <v>0.24219761254134906</v>
      </c>
      <c r="L32" s="2">
        <f t="shared" si="0"/>
        <v>8.1561499208974553</v>
      </c>
    </row>
    <row r="33" spans="1:15" ht="15.6" customHeight="1" outlineLevel="1">
      <c r="A33" s="7"/>
      <c r="B33" s="7"/>
      <c r="C33" s="8">
        <f t="shared" si="12"/>
        <v>44285</v>
      </c>
      <c r="D33" s="27">
        <f t="shared" si="13"/>
        <v>44287</v>
      </c>
      <c r="E33" s="9">
        <v>0</v>
      </c>
      <c r="F33" s="10">
        <f t="shared" si="6"/>
        <v>7368</v>
      </c>
      <c r="G33" s="11">
        <v>0</v>
      </c>
      <c r="H33" s="12">
        <f t="shared" si="1"/>
        <v>0</v>
      </c>
      <c r="I33" s="12">
        <f t="shared" si="14"/>
        <v>248939.42080000002</v>
      </c>
      <c r="K33" s="13">
        <f t="shared" si="15"/>
        <v>0</v>
      </c>
      <c r="L33" s="2">
        <f t="shared" si="0"/>
        <v>0</v>
      </c>
      <c r="O33" s="7" t="s">
        <v>18</v>
      </c>
    </row>
    <row r="34" spans="1:15" ht="15.6" customHeight="1" outlineLevel="1" thickBot="1">
      <c r="A34" s="7"/>
      <c r="B34" s="7"/>
      <c r="C34" s="8">
        <f t="shared" si="12"/>
        <v>44286</v>
      </c>
      <c r="D34" s="27">
        <f t="shared" si="13"/>
        <v>44288</v>
      </c>
      <c r="E34" s="9">
        <v>0</v>
      </c>
      <c r="F34" s="10">
        <f t="shared" si="6"/>
        <v>7368</v>
      </c>
      <c r="G34" s="11">
        <v>0</v>
      </c>
      <c r="H34" s="12">
        <f t="shared" si="1"/>
        <v>0</v>
      </c>
      <c r="I34" s="12">
        <f t="shared" si="14"/>
        <v>248939.42080000002</v>
      </c>
      <c r="K34" s="13">
        <f t="shared" si="15"/>
        <v>0</v>
      </c>
      <c r="L34" s="2">
        <f t="shared" si="0"/>
        <v>0</v>
      </c>
      <c r="O34" s="7" t="s">
        <v>18</v>
      </c>
    </row>
    <row r="35" spans="1:15" ht="16.149999999999999" customHeight="1" outlineLevel="1" thickBot="1">
      <c r="A35" s="7"/>
      <c r="B35" s="23"/>
      <c r="C35" s="14">
        <f t="shared" si="12"/>
        <v>44287</v>
      </c>
      <c r="D35" s="28">
        <f t="shared" si="13"/>
        <v>44291</v>
      </c>
      <c r="E35" s="26">
        <v>6538</v>
      </c>
      <c r="F35" s="24">
        <f t="shared" si="6"/>
        <v>13906</v>
      </c>
      <c r="G35" s="16">
        <v>34.7988</v>
      </c>
      <c r="H35" s="17">
        <f t="shared" si="1"/>
        <v>227514.55439999999</v>
      </c>
      <c r="I35" s="18">
        <f>I34+H35</f>
        <v>476453.97519999999</v>
      </c>
      <c r="K35" s="20">
        <f t="shared" si="15"/>
        <v>0.4701567668632245</v>
      </c>
      <c r="L35" s="21">
        <f t="shared" si="0"/>
        <v>16.360891298719977</v>
      </c>
      <c r="M35" s="22">
        <f>SUM(L31:L35)</f>
        <v>34.262474845390479</v>
      </c>
    </row>
    <row r="36" spans="1:15" ht="15.6" customHeight="1" outlineLevel="1" collapsed="1">
      <c r="A36" s="7"/>
      <c r="B36" s="7" t="s">
        <v>19</v>
      </c>
      <c r="C36" s="8">
        <v>44292</v>
      </c>
      <c r="D36" s="27">
        <f t="shared" si="13"/>
        <v>44294</v>
      </c>
      <c r="E36" s="9">
        <v>38459</v>
      </c>
      <c r="F36" s="10">
        <f>E36</f>
        <v>38459</v>
      </c>
      <c r="G36" s="11">
        <v>35.008299999999998</v>
      </c>
      <c r="H36" s="12">
        <f t="shared" ref="H36:H41" si="16">E36*G36</f>
        <v>1346384.2097</v>
      </c>
      <c r="I36" s="12">
        <f>H36</f>
        <v>1346384.2097</v>
      </c>
      <c r="K36" s="13">
        <f>E36/$F$38</f>
        <v>0.31847993507676509</v>
      </c>
      <c r="L36" s="2">
        <f>K36*G36</f>
        <v>11.149441111147915</v>
      </c>
    </row>
    <row r="37" spans="1:15" ht="15.6" customHeight="1" outlineLevel="1" thickBot="1">
      <c r="A37" s="7"/>
      <c r="B37" s="7"/>
      <c r="C37" s="8">
        <f t="shared" si="12"/>
        <v>44293</v>
      </c>
      <c r="D37" s="27">
        <f t="shared" si="13"/>
        <v>44295</v>
      </c>
      <c r="E37" s="9">
        <v>48741</v>
      </c>
      <c r="F37" s="10">
        <f t="shared" ref="F37:F38" si="17">F36+E37</f>
        <v>87200</v>
      </c>
      <c r="G37" s="11">
        <v>34.653399999999998</v>
      </c>
      <c r="H37" s="12">
        <f>E37*G37</f>
        <v>1689041.3694</v>
      </c>
      <c r="I37" s="12">
        <f t="shared" ref="I37:I38" si="18">I36+H37</f>
        <v>3035425.5790999997</v>
      </c>
      <c r="K37" s="13">
        <f>E37/$F$38</f>
        <v>0.40362543268354889</v>
      </c>
      <c r="L37" s="2">
        <f>K37*G37</f>
        <v>13.986993568956093</v>
      </c>
    </row>
    <row r="38" spans="1:15" ht="15.6" customHeight="1" outlineLevel="1">
      <c r="A38" s="7"/>
      <c r="B38" s="23"/>
      <c r="C38" s="14">
        <f t="shared" si="12"/>
        <v>44294</v>
      </c>
      <c r="D38" s="28">
        <f t="shared" si="13"/>
        <v>44298</v>
      </c>
      <c r="E38" s="15">
        <v>33558</v>
      </c>
      <c r="F38" s="24">
        <f t="shared" si="17"/>
        <v>120758</v>
      </c>
      <c r="G38" s="16">
        <v>34.285499999999999</v>
      </c>
      <c r="H38" s="17">
        <f t="shared" si="16"/>
        <v>1150552.8089999999</v>
      </c>
      <c r="I38" s="24">
        <f t="shared" si="18"/>
        <v>4185978.3880999996</v>
      </c>
      <c r="J38" s="4"/>
      <c r="K38" s="20">
        <f>E38/$F$38</f>
        <v>0.27789463223968597</v>
      </c>
      <c r="L38" s="21">
        <f>K38*G38</f>
        <v>9.5277564136537531</v>
      </c>
      <c r="M38" s="38">
        <f>SUM(L36:L38)</f>
        <v>34.664191093757765</v>
      </c>
    </row>
    <row r="39" spans="1:15" ht="15.6" customHeight="1" outlineLevel="1">
      <c r="A39" s="7"/>
      <c r="B39" s="31" t="s">
        <v>20</v>
      </c>
      <c r="C39" s="8">
        <f>+WORKDAY(C38,1)</f>
        <v>44295</v>
      </c>
      <c r="D39" s="27">
        <f t="shared" si="13"/>
        <v>44299</v>
      </c>
      <c r="E39" s="9">
        <v>13188</v>
      </c>
      <c r="F39" s="10">
        <f>E39</f>
        <v>13188</v>
      </c>
      <c r="G39" s="11">
        <v>34.724800000000002</v>
      </c>
      <c r="H39" s="12">
        <f t="shared" si="16"/>
        <v>457950.66240000003</v>
      </c>
      <c r="I39" s="12">
        <f>H39</f>
        <v>457950.66240000003</v>
      </c>
      <c r="K39" s="13">
        <f>E39/$F$43</f>
        <v>0.15902184922587179</v>
      </c>
      <c r="L39" s="2">
        <f t="shared" ref="L39:L48" si="19">K39*G39</f>
        <v>5.5220019099985533</v>
      </c>
    </row>
    <row r="40" spans="1:15" ht="15.6" customHeight="1" outlineLevel="1">
      <c r="A40" s="7"/>
      <c r="B40" s="31"/>
      <c r="C40" s="32">
        <f t="shared" si="12"/>
        <v>44298</v>
      </c>
      <c r="D40" s="33">
        <f t="shared" si="13"/>
        <v>44300</v>
      </c>
      <c r="E40" s="30">
        <v>54060</v>
      </c>
      <c r="F40" s="36">
        <f>F39+E40</f>
        <v>67248</v>
      </c>
      <c r="G40" s="37">
        <v>34.3249</v>
      </c>
      <c r="H40" s="34">
        <f t="shared" si="16"/>
        <v>1855604.094</v>
      </c>
      <c r="I40" s="12">
        <f>I39+H40</f>
        <v>2313554.7564000003</v>
      </c>
      <c r="K40" s="13">
        <f t="shared" ref="K40:K43" si="20">E40/$F$43</f>
        <v>0.65185935465200406</v>
      </c>
      <c r="L40" s="35">
        <f t="shared" si="19"/>
        <v>22.375007162494573</v>
      </c>
    </row>
    <row r="41" spans="1:15" s="29" customFormat="1" ht="15.6" customHeight="1" outlineLevel="1">
      <c r="A41" s="31"/>
      <c r="B41" s="31"/>
      <c r="C41" s="32">
        <f t="shared" si="12"/>
        <v>44299</v>
      </c>
      <c r="D41" s="33">
        <f t="shared" si="13"/>
        <v>44301</v>
      </c>
      <c r="E41" s="30">
        <v>7969</v>
      </c>
      <c r="F41" s="36">
        <f>F40+E41</f>
        <v>75217</v>
      </c>
      <c r="G41" s="37">
        <v>34.518700000000003</v>
      </c>
      <c r="H41" s="34">
        <f t="shared" si="16"/>
        <v>275079.52030000003</v>
      </c>
      <c r="I41" s="12">
        <f>I40+H41</f>
        <v>2588634.2767000003</v>
      </c>
      <c r="K41" s="13">
        <f t="shared" si="20"/>
        <v>9.6090773163555687E-2</v>
      </c>
      <c r="L41" s="35">
        <f t="shared" si="19"/>
        <v>3.3169285716008301</v>
      </c>
    </row>
    <row r="42" spans="1:15" ht="15.6" customHeight="1" outlineLevel="1" thickBot="1">
      <c r="A42" s="7"/>
      <c r="B42" s="7"/>
      <c r="C42" s="8">
        <f t="shared" si="12"/>
        <v>44300</v>
      </c>
      <c r="D42" s="27">
        <f t="shared" si="13"/>
        <v>44302</v>
      </c>
      <c r="E42" s="9">
        <v>3130</v>
      </c>
      <c r="F42" s="10">
        <f>F41+E42</f>
        <v>78347</v>
      </c>
      <c r="G42" s="11">
        <v>34.445300000000003</v>
      </c>
      <c r="H42" s="12">
        <f>E42*G42</f>
        <v>107813.789</v>
      </c>
      <c r="I42" s="12">
        <f>I41+H42</f>
        <v>2696448.0657000002</v>
      </c>
      <c r="K42" s="13">
        <f t="shared" si="20"/>
        <v>3.7741764337047221E-2</v>
      </c>
      <c r="L42" s="2">
        <f t="shared" si="19"/>
        <v>1.3000263951188928</v>
      </c>
    </row>
    <row r="43" spans="1:15" ht="15.6" customHeight="1" outlineLevel="1">
      <c r="A43" s="7"/>
      <c r="B43" s="23"/>
      <c r="C43" s="14">
        <f t="shared" si="12"/>
        <v>44301</v>
      </c>
      <c r="D43" s="28">
        <f t="shared" si="13"/>
        <v>44305</v>
      </c>
      <c r="E43" s="15">
        <v>4585</v>
      </c>
      <c r="F43" s="24">
        <f>F42+E43</f>
        <v>82932</v>
      </c>
      <c r="G43" s="16">
        <v>34.3996</v>
      </c>
      <c r="H43" s="17">
        <f>E43*G43</f>
        <v>157722.166</v>
      </c>
      <c r="I43" s="24">
        <f>I42+H43</f>
        <v>2854170.2317000004</v>
      </c>
      <c r="J43" s="4"/>
      <c r="K43" s="20">
        <f t="shared" si="20"/>
        <v>5.5286258621521249E-2</v>
      </c>
      <c r="L43" s="21">
        <f t="shared" si="19"/>
        <v>1.9018251820768823</v>
      </c>
      <c r="M43" s="38">
        <f>SUM(L39:L43)</f>
        <v>34.415789221289735</v>
      </c>
    </row>
    <row r="44" spans="1:15" ht="14.25" customHeight="1">
      <c r="A44" s="7"/>
      <c r="B44" s="31" t="s">
        <v>21</v>
      </c>
      <c r="C44" s="8">
        <f t="shared" si="12"/>
        <v>44302</v>
      </c>
      <c r="D44" s="27">
        <f t="shared" si="13"/>
        <v>44306</v>
      </c>
      <c r="E44" s="9">
        <v>0</v>
      </c>
      <c r="F44" s="10">
        <f>E44</f>
        <v>0</v>
      </c>
      <c r="G44" s="11">
        <v>0</v>
      </c>
      <c r="H44" s="12">
        <f t="shared" ref="H44:H47" si="21">E44*G44</f>
        <v>0</v>
      </c>
      <c r="I44" s="12">
        <f>H44</f>
        <v>0</v>
      </c>
      <c r="K44" s="13">
        <f>E44/$F$48</f>
        <v>0</v>
      </c>
      <c r="L44" s="2">
        <f t="shared" si="19"/>
        <v>0</v>
      </c>
      <c r="O44" t="s">
        <v>22</v>
      </c>
    </row>
    <row r="45" spans="1:15" ht="15.6" customHeight="1">
      <c r="A45" s="7"/>
      <c r="B45" s="31"/>
      <c r="C45" s="32">
        <v>44305</v>
      </c>
      <c r="D45" s="33">
        <f t="shared" si="13"/>
        <v>44307</v>
      </c>
      <c r="E45" s="30">
        <v>5000</v>
      </c>
      <c r="F45" s="36">
        <f>F44+E45</f>
        <v>5000</v>
      </c>
      <c r="G45" s="37">
        <v>34.799999999999997</v>
      </c>
      <c r="H45" s="34">
        <f t="shared" si="21"/>
        <v>174000</v>
      </c>
      <c r="I45" s="12">
        <f>I44+H45</f>
        <v>174000</v>
      </c>
      <c r="K45" s="13">
        <f>E45/$F$48</f>
        <v>0.20054548371570671</v>
      </c>
      <c r="L45" s="35">
        <f t="shared" si="19"/>
        <v>6.9789828333065929</v>
      </c>
    </row>
    <row r="46" spans="1:15" s="29" customFormat="1" ht="15.6" customHeight="1">
      <c r="A46" s="31"/>
      <c r="B46" s="31"/>
      <c r="C46" s="32">
        <v>44306</v>
      </c>
      <c r="D46" s="33">
        <f t="shared" si="13"/>
        <v>44308</v>
      </c>
      <c r="E46" s="30">
        <v>9243</v>
      </c>
      <c r="F46" s="36">
        <f>F45+E46</f>
        <v>14243</v>
      </c>
      <c r="G46" s="37">
        <v>32.922499999999999</v>
      </c>
      <c r="H46" s="34">
        <f t="shared" si="21"/>
        <v>304302.66749999998</v>
      </c>
      <c r="I46" s="12">
        <f>I45+H46</f>
        <v>478302.66749999998</v>
      </c>
      <c r="K46" s="13">
        <f>E46/$F$48</f>
        <v>0.37072838119685547</v>
      </c>
      <c r="L46" s="35">
        <f t="shared" si="19"/>
        <v>12.205305129953475</v>
      </c>
    </row>
    <row r="47" spans="1:15" ht="15.6" customHeight="1" thickBot="1">
      <c r="A47" s="7"/>
      <c r="B47" s="7"/>
      <c r="C47" s="8">
        <v>44307</v>
      </c>
      <c r="D47" s="27">
        <f t="shared" si="13"/>
        <v>44309</v>
      </c>
      <c r="E47" s="9">
        <v>10278</v>
      </c>
      <c r="F47" s="36">
        <f>F46+E47</f>
        <v>24521</v>
      </c>
      <c r="G47" s="11">
        <v>34.334200000000003</v>
      </c>
      <c r="H47" s="12">
        <f t="shared" si="21"/>
        <v>352886.90760000004</v>
      </c>
      <c r="I47" s="12">
        <f>I46+H47</f>
        <v>831189.57510000002</v>
      </c>
      <c r="K47" s="13">
        <f>E47/$F$48</f>
        <v>0.41224129632600676</v>
      </c>
      <c r="L47" s="2">
        <f t="shared" si="19"/>
        <v>14.153975116316383</v>
      </c>
    </row>
    <row r="48" spans="1:15" ht="15.6" customHeight="1">
      <c r="A48" s="7"/>
      <c r="B48" s="23"/>
      <c r="C48" s="14">
        <v>44308</v>
      </c>
      <c r="D48" s="28">
        <f t="shared" si="13"/>
        <v>44312</v>
      </c>
      <c r="E48" s="26">
        <v>411</v>
      </c>
      <c r="F48" s="24">
        <f>F47+E48</f>
        <v>24932</v>
      </c>
      <c r="G48" s="16">
        <v>34.200000000000003</v>
      </c>
      <c r="H48" s="17">
        <f>E48*G48</f>
        <v>14056.2</v>
      </c>
      <c r="I48" s="24">
        <f>I47+H48</f>
        <v>845245.77509999997</v>
      </c>
      <c r="J48" s="4"/>
      <c r="K48" s="20">
        <f>E48/$F$48</f>
        <v>1.6484838761431093E-2</v>
      </c>
      <c r="L48" s="21">
        <f t="shared" si="19"/>
        <v>0.56378148564094344</v>
      </c>
      <c r="M48" s="38">
        <f>SUM(L45:L48)</f>
        <v>33.902044565217395</v>
      </c>
      <c r="O48" s="39"/>
    </row>
    <row r="49" spans="1:13" ht="14.25" customHeight="1">
      <c r="A49" s="7"/>
      <c r="B49" s="31" t="s">
        <v>23</v>
      </c>
      <c r="C49" s="8">
        <f t="shared" ref="C49:C58" si="22">+WORKDAY(C48,1)</f>
        <v>44309</v>
      </c>
      <c r="D49" s="27">
        <f t="shared" ref="D49:D53" si="23">IF(C49="","",WORKDAY(C49,2))</f>
        <v>44313</v>
      </c>
      <c r="E49" s="9">
        <v>0</v>
      </c>
      <c r="F49" s="10">
        <f>E49</f>
        <v>0</v>
      </c>
      <c r="G49" s="11">
        <v>0</v>
      </c>
      <c r="H49" s="12">
        <f t="shared" ref="H49:H52" si="24">E49*G49</f>
        <v>0</v>
      </c>
      <c r="I49" s="12">
        <f>H49</f>
        <v>0</v>
      </c>
      <c r="K49" s="13" t="e">
        <f>E49/$F$53</f>
        <v>#DIV/0!</v>
      </c>
      <c r="L49" s="2" t="e">
        <f t="shared" ref="L49:L53" si="25">K49*G49</f>
        <v>#DIV/0!</v>
      </c>
    </row>
    <row r="50" spans="1:13" ht="15.6" customHeight="1">
      <c r="A50" s="7"/>
      <c r="B50" s="31"/>
      <c r="C50" s="8">
        <f t="shared" si="22"/>
        <v>44312</v>
      </c>
      <c r="D50" s="33">
        <f t="shared" si="23"/>
        <v>44314</v>
      </c>
      <c r="E50" s="30">
        <v>0</v>
      </c>
      <c r="F50" s="36">
        <f>F49+E50</f>
        <v>0</v>
      </c>
      <c r="G50" s="37">
        <v>0</v>
      </c>
      <c r="H50" s="34">
        <f t="shared" si="24"/>
        <v>0</v>
      </c>
      <c r="I50" s="12">
        <f>I49+H50</f>
        <v>0</v>
      </c>
      <c r="K50" s="13" t="e">
        <f t="shared" ref="K50:K53" si="26">E50/$F$53</f>
        <v>#DIV/0!</v>
      </c>
      <c r="L50" s="35" t="e">
        <f t="shared" si="25"/>
        <v>#DIV/0!</v>
      </c>
    </row>
    <row r="51" spans="1:13" s="29" customFormat="1" ht="15.6" customHeight="1">
      <c r="A51" s="31"/>
      <c r="B51" s="31"/>
      <c r="C51" s="8">
        <f t="shared" si="22"/>
        <v>44313</v>
      </c>
      <c r="D51" s="33">
        <f t="shared" si="23"/>
        <v>44315</v>
      </c>
      <c r="E51" s="30">
        <v>0</v>
      </c>
      <c r="F51" s="36">
        <f>F50+E51</f>
        <v>0</v>
      </c>
      <c r="G51" s="37">
        <v>0</v>
      </c>
      <c r="H51" s="34">
        <f t="shared" si="24"/>
        <v>0</v>
      </c>
      <c r="I51" s="12">
        <f>I50+H51</f>
        <v>0</v>
      </c>
      <c r="K51" s="13" t="e">
        <f t="shared" si="26"/>
        <v>#DIV/0!</v>
      </c>
      <c r="L51" s="35" t="e">
        <f t="shared" si="25"/>
        <v>#DIV/0!</v>
      </c>
    </row>
    <row r="52" spans="1:13" ht="15.6" customHeight="1" thickBot="1">
      <c r="A52" s="7"/>
      <c r="B52" s="7"/>
      <c r="C52" s="8">
        <f t="shared" si="22"/>
        <v>44314</v>
      </c>
      <c r="D52" s="27">
        <f t="shared" si="23"/>
        <v>44316</v>
      </c>
      <c r="E52" s="9">
        <v>0</v>
      </c>
      <c r="F52" s="36">
        <f>F51+E52</f>
        <v>0</v>
      </c>
      <c r="G52" s="11"/>
      <c r="H52" s="12">
        <f t="shared" si="24"/>
        <v>0</v>
      </c>
      <c r="I52" s="12">
        <f>I51+H52</f>
        <v>0</v>
      </c>
      <c r="K52" s="13" t="e">
        <f t="shared" si="26"/>
        <v>#DIV/0!</v>
      </c>
      <c r="L52" s="2" t="e">
        <f t="shared" si="25"/>
        <v>#DIV/0!</v>
      </c>
    </row>
    <row r="53" spans="1:13" ht="15.6" customHeight="1">
      <c r="A53" s="7"/>
      <c r="B53" s="23"/>
      <c r="C53" s="40">
        <f t="shared" si="22"/>
        <v>44315</v>
      </c>
      <c r="D53" s="28">
        <f t="shared" si="23"/>
        <v>44319</v>
      </c>
      <c r="E53" s="26">
        <v>0</v>
      </c>
      <c r="F53" s="24">
        <f>F52+E53</f>
        <v>0</v>
      </c>
      <c r="G53" s="16"/>
      <c r="H53" s="17">
        <f>E53*G53</f>
        <v>0</v>
      </c>
      <c r="I53" s="24">
        <f>I52+H53</f>
        <v>0</v>
      </c>
      <c r="J53" s="4"/>
      <c r="K53" s="20" t="e">
        <f t="shared" si="26"/>
        <v>#DIV/0!</v>
      </c>
      <c r="L53" s="21" t="e">
        <f t="shared" si="25"/>
        <v>#DIV/0!</v>
      </c>
      <c r="M53" s="38" t="s">
        <v>24</v>
      </c>
    </row>
    <row r="54" spans="1:13" ht="14.25" customHeight="1">
      <c r="A54" s="7"/>
      <c r="B54" s="31" t="s">
        <v>25</v>
      </c>
      <c r="C54" s="8">
        <f t="shared" si="22"/>
        <v>44316</v>
      </c>
      <c r="D54" s="27">
        <f t="shared" ref="D54:D58" si="27">IF(C54="","",WORKDAY(C54,2))</f>
        <v>44320</v>
      </c>
      <c r="E54" s="9">
        <v>0</v>
      </c>
      <c r="F54" s="10">
        <f>E54</f>
        <v>0</v>
      </c>
      <c r="G54" s="11">
        <v>0</v>
      </c>
      <c r="H54" s="12">
        <f t="shared" ref="H54:H56" si="28">E54*G54</f>
        <v>0</v>
      </c>
      <c r="I54" s="12">
        <f>H54</f>
        <v>0</v>
      </c>
      <c r="K54" s="13">
        <f>E54/$F$58</f>
        <v>0</v>
      </c>
      <c r="L54" s="2">
        <f t="shared" ref="L54:L58" si="29">K54*G54</f>
        <v>0</v>
      </c>
    </row>
    <row r="55" spans="1:13" ht="15.6" customHeight="1">
      <c r="A55" s="7"/>
      <c r="B55" s="31"/>
      <c r="C55" s="8">
        <f t="shared" si="22"/>
        <v>44319</v>
      </c>
      <c r="D55" s="33">
        <f t="shared" si="27"/>
        <v>44321</v>
      </c>
      <c r="E55" s="30">
        <v>0</v>
      </c>
      <c r="F55" s="36">
        <f>F54+E55</f>
        <v>0</v>
      </c>
      <c r="G55" s="37">
        <v>0</v>
      </c>
      <c r="H55" s="34">
        <f t="shared" si="28"/>
        <v>0</v>
      </c>
      <c r="I55" s="12">
        <f>I54+H55</f>
        <v>0</v>
      </c>
      <c r="K55" s="13">
        <f t="shared" ref="K55:K58" si="30">E55/$F$58</f>
        <v>0</v>
      </c>
      <c r="L55" s="35">
        <f t="shared" si="29"/>
        <v>0</v>
      </c>
    </row>
    <row r="56" spans="1:13" s="29" customFormat="1" ht="15.6" customHeight="1">
      <c r="A56" s="31"/>
      <c r="B56" s="31"/>
      <c r="C56" s="8">
        <f t="shared" si="22"/>
        <v>44320</v>
      </c>
      <c r="D56" s="33">
        <f t="shared" si="27"/>
        <v>44322</v>
      </c>
      <c r="E56" s="30">
        <v>48053</v>
      </c>
      <c r="F56" s="36">
        <f>F55+E56</f>
        <v>48053</v>
      </c>
      <c r="G56" s="37">
        <v>34.258899999999997</v>
      </c>
      <c r="H56" s="34">
        <f t="shared" si="28"/>
        <v>1646242.9216999998</v>
      </c>
      <c r="I56" s="12">
        <f>I55+H56</f>
        <v>1646242.9216999998</v>
      </c>
      <c r="K56" s="13">
        <f t="shared" si="30"/>
        <v>0.70926937269372692</v>
      </c>
      <c r="L56" s="35">
        <f t="shared" si="29"/>
        <v>24.298788512177119</v>
      </c>
    </row>
    <row r="57" spans="1:13" ht="15.6" customHeight="1" thickBot="1">
      <c r="A57" s="7"/>
      <c r="B57" s="7"/>
      <c r="C57" s="8">
        <f t="shared" si="22"/>
        <v>44321</v>
      </c>
      <c r="D57" s="27">
        <f t="shared" si="27"/>
        <v>44323</v>
      </c>
      <c r="E57" s="9">
        <v>9900</v>
      </c>
      <c r="F57" s="36">
        <f>F56+E57</f>
        <v>57953</v>
      </c>
      <c r="G57" s="11">
        <v>34.799399999999999</v>
      </c>
      <c r="H57" s="12">
        <f t="shared" ref="H57:H78" si="31">E57*G57</f>
        <v>344514.06</v>
      </c>
      <c r="I57" s="12">
        <f>I56+H57</f>
        <v>1990756.9816999999</v>
      </c>
      <c r="K57" s="13">
        <f t="shared" si="30"/>
        <v>0.14612546125461254</v>
      </c>
      <c r="L57" s="2">
        <f t="shared" si="29"/>
        <v>5.0850783763837635</v>
      </c>
    </row>
    <row r="58" spans="1:13" ht="15.6" customHeight="1">
      <c r="A58" s="7"/>
      <c r="B58" s="23"/>
      <c r="C58" s="40">
        <f t="shared" si="22"/>
        <v>44322</v>
      </c>
      <c r="D58" s="28">
        <f t="shared" si="27"/>
        <v>44326</v>
      </c>
      <c r="E58" s="26">
        <v>9797</v>
      </c>
      <c r="F58" s="24">
        <f>F57+E58</f>
        <v>67750</v>
      </c>
      <c r="G58" s="16">
        <v>35.990699999999997</v>
      </c>
      <c r="H58" s="17">
        <f t="shared" si="31"/>
        <v>352600.88789999997</v>
      </c>
      <c r="I58" s="24">
        <f>I57+H58</f>
        <v>2343357.8695999999</v>
      </c>
      <c r="J58" s="4"/>
      <c r="K58" s="20">
        <f t="shared" si="30"/>
        <v>0.14460516605166052</v>
      </c>
      <c r="L58" s="21">
        <f t="shared" si="29"/>
        <v>5.2044411498154979</v>
      </c>
      <c r="M58" s="38">
        <f>SUM(L54:L58)</f>
        <v>34.588308038376383</v>
      </c>
    </row>
    <row r="59" spans="1:13" ht="15.6" customHeight="1">
      <c r="A59" s="7"/>
      <c r="B59" s="31" t="s">
        <v>26</v>
      </c>
      <c r="C59" s="32">
        <v>44323</v>
      </c>
      <c r="D59" s="27" t="s">
        <v>27</v>
      </c>
      <c r="E59" s="54">
        <v>6009</v>
      </c>
      <c r="F59" s="10">
        <f>E59</f>
        <v>6009</v>
      </c>
      <c r="G59" s="37">
        <v>36.420999999999999</v>
      </c>
      <c r="H59" s="34">
        <f t="shared" si="31"/>
        <v>218853.78899999999</v>
      </c>
      <c r="I59" s="12">
        <f>H59</f>
        <v>218853.78899999999</v>
      </c>
      <c r="J59" s="29"/>
      <c r="K59" s="13">
        <f>E59/$F$63</f>
        <v>8.9669168668765759E-2</v>
      </c>
      <c r="L59" s="2">
        <f t="shared" ref="L59:L63" si="32">K59*G59</f>
        <v>3.2658407920851178</v>
      </c>
      <c r="M59" s="42"/>
    </row>
    <row r="60" spans="1:13" ht="15.6" customHeight="1">
      <c r="A60" s="7"/>
      <c r="B60" s="31"/>
      <c r="C60" s="32">
        <v>44326</v>
      </c>
      <c r="D60" s="27" t="s">
        <v>28</v>
      </c>
      <c r="E60" s="54">
        <v>32297</v>
      </c>
      <c r="F60" s="10">
        <f>F59+E60</f>
        <v>38306</v>
      </c>
      <c r="G60" s="37">
        <v>36.699300000000001</v>
      </c>
      <c r="H60" s="34">
        <f t="shared" si="31"/>
        <v>1185277.2921</v>
      </c>
      <c r="I60" s="12">
        <f t="shared" ref="I60:I78" si="33">I59+H60</f>
        <v>1404131.0811000001</v>
      </c>
      <c r="J60" s="29"/>
      <c r="K60" s="13">
        <f t="shared" ref="K60:K62" si="34">E60/$F$63</f>
        <v>0.48195126318773968</v>
      </c>
      <c r="L60" s="35">
        <f t="shared" si="32"/>
        <v>17.687273993105816</v>
      </c>
      <c r="M60" s="42"/>
    </row>
    <row r="61" spans="1:13" ht="15.6" customHeight="1">
      <c r="A61" s="7"/>
      <c r="B61" s="31"/>
      <c r="C61" s="32">
        <v>44327</v>
      </c>
      <c r="D61" s="27" t="s">
        <v>29</v>
      </c>
      <c r="E61" s="54">
        <v>8300</v>
      </c>
      <c r="F61" s="10">
        <f>F60+E61</f>
        <v>46606</v>
      </c>
      <c r="G61" s="37">
        <v>35.974699999999999</v>
      </c>
      <c r="H61" s="34">
        <f t="shared" si="31"/>
        <v>298590.01</v>
      </c>
      <c r="I61" s="12">
        <f t="shared" si="33"/>
        <v>1702721.0911000001</v>
      </c>
      <c r="J61" s="29"/>
      <c r="K61" s="13">
        <f t="shared" si="34"/>
        <v>0.12385656514407652</v>
      </c>
      <c r="L61" s="35">
        <f t="shared" si="32"/>
        <v>4.4557027740886097</v>
      </c>
      <c r="M61" s="42"/>
    </row>
    <row r="62" spans="1:13" ht="15.6" customHeight="1" thickBot="1">
      <c r="A62" s="7"/>
      <c r="B62" s="31"/>
      <c r="C62" s="32">
        <v>44328</v>
      </c>
      <c r="D62" s="27" t="s">
        <v>30</v>
      </c>
      <c r="E62" s="54">
        <v>16160</v>
      </c>
      <c r="F62" s="10">
        <f>F61+E62</f>
        <v>62766</v>
      </c>
      <c r="G62" s="37">
        <v>36.002899999999997</v>
      </c>
      <c r="H62" s="34">
        <f t="shared" si="31"/>
        <v>581806.86399999994</v>
      </c>
      <c r="I62" s="12">
        <f t="shared" si="33"/>
        <v>2284527.9550999999</v>
      </c>
      <c r="J62" s="29"/>
      <c r="K62" s="13">
        <f t="shared" si="34"/>
        <v>0.24114724008774416</v>
      </c>
      <c r="L62" s="2">
        <f t="shared" si="32"/>
        <v>8.6819999701550437</v>
      </c>
      <c r="M62" s="42"/>
    </row>
    <row r="63" spans="1:13" ht="15.6" customHeight="1">
      <c r="A63" s="7"/>
      <c r="B63" s="23"/>
      <c r="C63" s="28">
        <v>44329</v>
      </c>
      <c r="D63" s="28" t="s">
        <v>31</v>
      </c>
      <c r="E63" s="26">
        <v>4247</v>
      </c>
      <c r="F63" s="24">
        <f>F62+E63</f>
        <v>67013</v>
      </c>
      <c r="G63" s="16">
        <v>35.011200000000002</v>
      </c>
      <c r="H63" s="17">
        <f t="shared" si="31"/>
        <v>148692.56640000001</v>
      </c>
      <c r="I63" s="24">
        <f t="shared" si="33"/>
        <v>2433220.5214999998</v>
      </c>
      <c r="J63" s="4"/>
      <c r="K63" s="20">
        <f>E63/$F$63</f>
        <v>6.337576291167385E-2</v>
      </c>
      <c r="L63" s="21">
        <f t="shared" si="32"/>
        <v>2.2188615104531957</v>
      </c>
      <c r="M63" s="38">
        <f>SUM(L59:L63)</f>
        <v>36.309679039887783</v>
      </c>
    </row>
    <row r="64" spans="1:13" ht="15.6" customHeight="1">
      <c r="A64" s="7"/>
      <c r="B64" s="31" t="s">
        <v>32</v>
      </c>
      <c r="C64" s="32">
        <v>44330</v>
      </c>
      <c r="D64" s="41">
        <v>44334</v>
      </c>
      <c r="E64" s="54">
        <v>2663</v>
      </c>
      <c r="F64" s="10">
        <f>E64</f>
        <v>2663</v>
      </c>
      <c r="G64" s="37">
        <v>35.811999999999998</v>
      </c>
      <c r="H64" s="34">
        <f t="shared" si="31"/>
        <v>95367.356</v>
      </c>
      <c r="I64" s="12">
        <f>H64</f>
        <v>95367.356</v>
      </c>
      <c r="J64" s="29"/>
      <c r="K64" s="13">
        <f>E64/$F$68</f>
        <v>2.7411219763252701E-2</v>
      </c>
      <c r="L64" s="2">
        <f>K64*G64</f>
        <v>0.98165060216160571</v>
      </c>
      <c r="M64" s="42"/>
    </row>
    <row r="65" spans="1:13" ht="15.6" customHeight="1">
      <c r="A65" s="7"/>
      <c r="B65" s="31"/>
      <c r="C65" s="32">
        <v>44333</v>
      </c>
      <c r="D65" s="43">
        <v>44335</v>
      </c>
      <c r="E65" s="59">
        <v>19230</v>
      </c>
      <c r="F65" s="36">
        <f>F64+E65</f>
        <v>21893</v>
      </c>
      <c r="G65" s="37">
        <v>36.476900000000001</v>
      </c>
      <c r="H65" s="34">
        <f t="shared" si="31"/>
        <v>701450.78700000001</v>
      </c>
      <c r="I65" s="34">
        <f t="shared" si="33"/>
        <v>796818.14300000004</v>
      </c>
      <c r="J65" s="29"/>
      <c r="K65" s="44">
        <f t="shared" ref="K65:K68" si="35">E65/$F$68</f>
        <v>0.1979413278435409</v>
      </c>
      <c r="L65" s="35">
        <f t="shared" ref="L65:L73" si="36">K65*G65</f>
        <v>7.2202860216160571</v>
      </c>
      <c r="M65" s="42"/>
    </row>
    <row r="66" spans="1:13" ht="15.6" customHeight="1">
      <c r="A66" s="7"/>
      <c r="B66" s="31"/>
      <c r="C66" s="32">
        <v>44334</v>
      </c>
      <c r="D66" s="43">
        <v>44336</v>
      </c>
      <c r="E66" s="59">
        <v>27130</v>
      </c>
      <c r="F66" s="36">
        <f>F65+E66</f>
        <v>49023</v>
      </c>
      <c r="G66" s="37">
        <v>36.729399999999998</v>
      </c>
      <c r="H66" s="34">
        <f t="shared" si="31"/>
        <v>996468.62199999997</v>
      </c>
      <c r="I66" s="34">
        <f t="shared" si="33"/>
        <v>1793286.7650000001</v>
      </c>
      <c r="J66" s="29"/>
      <c r="K66" s="44">
        <f t="shared" si="35"/>
        <v>0.27925887802367472</v>
      </c>
      <c r="L66" s="35">
        <f t="shared" si="36"/>
        <v>10.257011034482758</v>
      </c>
      <c r="M66" s="42"/>
    </row>
    <row r="67" spans="1:13" ht="15.6" customHeight="1">
      <c r="A67" s="7"/>
      <c r="B67" s="31"/>
      <c r="C67" s="32">
        <v>44335</v>
      </c>
      <c r="D67" s="43">
        <v>44337</v>
      </c>
      <c r="E67" s="59">
        <v>27893</v>
      </c>
      <c r="F67" s="36">
        <f>F66+E67</f>
        <v>76916</v>
      </c>
      <c r="G67" s="37">
        <v>35.879300000000001</v>
      </c>
      <c r="H67" s="34">
        <f t="shared" si="31"/>
        <v>1000781.3149</v>
      </c>
      <c r="I67" s="34">
        <f t="shared" si="33"/>
        <v>2794068.0799000002</v>
      </c>
      <c r="J67" s="29"/>
      <c r="K67" s="44">
        <f t="shared" si="35"/>
        <v>0.28711271230056612</v>
      </c>
      <c r="L67" s="35">
        <f t="shared" si="36"/>
        <v>10.301403138445702</v>
      </c>
      <c r="M67" s="42"/>
    </row>
    <row r="68" spans="1:13" ht="15.6" customHeight="1">
      <c r="A68" s="7"/>
      <c r="B68" s="23"/>
      <c r="C68" s="14">
        <v>44336</v>
      </c>
      <c r="D68" s="45">
        <v>44340</v>
      </c>
      <c r="E68" s="60">
        <v>20234</v>
      </c>
      <c r="F68" s="24">
        <f>F67+E68</f>
        <v>97150</v>
      </c>
      <c r="G68" s="16">
        <v>36.014099999999999</v>
      </c>
      <c r="H68" s="17">
        <f t="shared" si="31"/>
        <v>728709.29940000002</v>
      </c>
      <c r="I68" s="24">
        <f t="shared" si="33"/>
        <v>3522777.3793000001</v>
      </c>
      <c r="J68" s="4"/>
      <c r="K68" s="20">
        <f t="shared" si="35"/>
        <v>0.20827586206896551</v>
      </c>
      <c r="L68" s="21">
        <f t="shared" si="36"/>
        <v>7.5008677241379305</v>
      </c>
      <c r="M68" s="38">
        <f>SUM(L64:L68)</f>
        <v>36.261218520844054</v>
      </c>
    </row>
    <row r="69" spans="1:13" ht="15.6" customHeight="1">
      <c r="A69" s="7"/>
      <c r="B69" s="31" t="s">
        <v>33</v>
      </c>
      <c r="C69" s="32">
        <v>44337</v>
      </c>
      <c r="D69" s="41">
        <v>44341</v>
      </c>
      <c r="E69" s="54">
        <v>7526</v>
      </c>
      <c r="F69" s="10">
        <f>E69</f>
        <v>7526</v>
      </c>
      <c r="G69" s="37">
        <v>35.897500000000001</v>
      </c>
      <c r="H69" s="34">
        <f t="shared" si="31"/>
        <v>270164.58500000002</v>
      </c>
      <c r="I69" s="12">
        <f>H69</f>
        <v>270164.58500000002</v>
      </c>
      <c r="J69" s="29"/>
      <c r="K69" s="13">
        <f>E69/$F$73</f>
        <v>0.11448128993002737</v>
      </c>
      <c r="L69" s="2">
        <f>K69*G69</f>
        <v>4.1095921052631574</v>
      </c>
      <c r="M69" s="42"/>
    </row>
    <row r="70" spans="1:13" ht="15.6" customHeight="1">
      <c r="A70" s="7"/>
      <c r="B70" s="31"/>
      <c r="C70" s="32">
        <v>44340</v>
      </c>
      <c r="D70" s="43">
        <v>44342</v>
      </c>
      <c r="E70" s="59">
        <v>12413</v>
      </c>
      <c r="F70" s="36">
        <f>F69+E70</f>
        <v>19939</v>
      </c>
      <c r="G70" s="37">
        <v>36.097499999999997</v>
      </c>
      <c r="H70" s="34">
        <f t="shared" si="31"/>
        <v>448078.26749999996</v>
      </c>
      <c r="I70" s="34">
        <f t="shared" si="33"/>
        <v>718242.85250000004</v>
      </c>
      <c r="J70" s="29"/>
      <c r="K70" s="44">
        <f t="shared" ref="K70:K73" si="37">E70/$F$73</f>
        <v>0.18881959233343473</v>
      </c>
      <c r="L70" s="35">
        <f t="shared" si="36"/>
        <v>6.8159152342561597</v>
      </c>
      <c r="M70" s="42"/>
    </row>
    <row r="71" spans="1:13" ht="15.6" customHeight="1">
      <c r="A71" s="7"/>
      <c r="B71" s="31"/>
      <c r="C71" s="32">
        <v>44341</v>
      </c>
      <c r="D71" s="43">
        <v>44343</v>
      </c>
      <c r="E71" s="59">
        <v>14308</v>
      </c>
      <c r="F71" s="36">
        <f>F70+E71</f>
        <v>34247</v>
      </c>
      <c r="G71" s="37">
        <v>35.969700000000003</v>
      </c>
      <c r="H71" s="34">
        <f t="shared" si="31"/>
        <v>514654.46760000003</v>
      </c>
      <c r="I71" s="34">
        <f t="shared" si="33"/>
        <v>1232897.3201000001</v>
      </c>
      <c r="J71" s="29"/>
      <c r="K71" s="44">
        <f t="shared" si="37"/>
        <v>0.21764526924247032</v>
      </c>
      <c r="L71" s="35">
        <f t="shared" si="36"/>
        <v>7.8286350410708856</v>
      </c>
      <c r="M71" s="42"/>
    </row>
    <row r="72" spans="1:13" ht="15.6" customHeight="1" thickBot="1">
      <c r="A72" s="7"/>
      <c r="B72" s="31"/>
      <c r="C72" s="32">
        <v>44342</v>
      </c>
      <c r="D72" s="43">
        <v>44344</v>
      </c>
      <c r="E72" s="59">
        <v>14833</v>
      </c>
      <c r="F72" s="36">
        <f>F71+E72</f>
        <v>49080</v>
      </c>
      <c r="G72" s="37">
        <v>35.886400000000002</v>
      </c>
      <c r="H72" s="34">
        <f t="shared" si="31"/>
        <v>532302.97120000003</v>
      </c>
      <c r="I72" s="34">
        <f t="shared" si="33"/>
        <v>1765200.2913000002</v>
      </c>
      <c r="J72" s="29"/>
      <c r="K72" s="44">
        <f t="shared" si="37"/>
        <v>0.22563127471858838</v>
      </c>
      <c r="L72" s="35">
        <f t="shared" si="36"/>
        <v>8.09709417706115</v>
      </c>
      <c r="M72" s="42"/>
    </row>
    <row r="73" spans="1:13" ht="15.6" customHeight="1">
      <c r="A73" s="7"/>
      <c r="B73" s="23"/>
      <c r="C73" s="14">
        <v>44343</v>
      </c>
      <c r="D73" s="45">
        <v>44347</v>
      </c>
      <c r="E73" s="60">
        <v>16660</v>
      </c>
      <c r="F73" s="24">
        <f>F72+E73</f>
        <v>65740</v>
      </c>
      <c r="G73" s="16">
        <v>35.954799999999999</v>
      </c>
      <c r="H73" s="17">
        <f t="shared" si="31"/>
        <v>599006.96799999999</v>
      </c>
      <c r="I73" s="24">
        <f t="shared" si="33"/>
        <v>2364207.2593</v>
      </c>
      <c r="J73" s="4"/>
      <c r="K73" s="20">
        <f t="shared" si="37"/>
        <v>0.25342257377547917</v>
      </c>
      <c r="L73" s="21">
        <f t="shared" si="36"/>
        <v>9.1117579555825987</v>
      </c>
      <c r="M73" s="38">
        <f>SUM(L69:L73)</f>
        <v>35.962994513233951</v>
      </c>
    </row>
    <row r="74" spans="1:13" ht="15.6" customHeight="1">
      <c r="A74" s="7"/>
      <c r="B74" s="31" t="s">
        <v>34</v>
      </c>
      <c r="C74" s="8">
        <v>44344</v>
      </c>
      <c r="D74" s="8">
        <v>44348</v>
      </c>
      <c r="E74" s="9">
        <v>20740</v>
      </c>
      <c r="F74" s="10">
        <f>E74</f>
        <v>20740</v>
      </c>
      <c r="G74" s="37">
        <v>35.817999999999998</v>
      </c>
      <c r="H74" s="34">
        <f t="shared" si="31"/>
        <v>742865.32</v>
      </c>
      <c r="I74" s="12">
        <f>H74</f>
        <v>742865.32</v>
      </c>
      <c r="J74" s="29"/>
      <c r="K74" s="13">
        <f>E74/$F$78</f>
        <v>0.29541634618123808</v>
      </c>
      <c r="L74" s="2">
        <f>K74*G74</f>
        <v>10.581222687519585</v>
      </c>
      <c r="M74" s="42"/>
    </row>
    <row r="75" spans="1:13" ht="15.6" customHeight="1">
      <c r="A75" s="7"/>
      <c r="B75" s="31"/>
      <c r="C75" s="8">
        <v>44347</v>
      </c>
      <c r="D75" s="8">
        <v>44349</v>
      </c>
      <c r="E75" s="9">
        <v>9061</v>
      </c>
      <c r="F75" s="36">
        <f>F74+E75</f>
        <v>29801</v>
      </c>
      <c r="G75" s="37">
        <v>35.735199999999999</v>
      </c>
      <c r="H75" s="34">
        <f t="shared" si="31"/>
        <v>323796.64720000001</v>
      </c>
      <c r="I75" s="34">
        <f t="shared" si="33"/>
        <v>1066661.9671999998</v>
      </c>
      <c r="J75" s="29"/>
      <c r="K75" s="13">
        <f t="shared" ref="K75:K78" si="38">E75/$F$78</f>
        <v>0.12906304304475402</v>
      </c>
      <c r="L75" s="35">
        <f t="shared" ref="L75:L78" si="39">K75*G75</f>
        <v>4.6120936558128935</v>
      </c>
      <c r="M75" s="42"/>
    </row>
    <row r="76" spans="1:13" ht="15.6" customHeight="1">
      <c r="A76" s="7"/>
      <c r="B76" s="31"/>
      <c r="C76" s="8">
        <v>44348</v>
      </c>
      <c r="D76" s="8">
        <v>44350</v>
      </c>
      <c r="E76" s="9">
        <v>12701</v>
      </c>
      <c r="F76" s="36">
        <f>F75+E76</f>
        <v>42502</v>
      </c>
      <c r="G76" s="37">
        <v>36.259300000000003</v>
      </c>
      <c r="H76" s="34">
        <f t="shared" si="31"/>
        <v>460529.36930000002</v>
      </c>
      <c r="I76" s="34">
        <f t="shared" si="33"/>
        <v>1527191.3364999997</v>
      </c>
      <c r="J76" s="29"/>
      <c r="K76" s="13">
        <f t="shared" si="38"/>
        <v>0.18091046349314874</v>
      </c>
      <c r="L76" s="35">
        <f t="shared" si="39"/>
        <v>6.5596867689371283</v>
      </c>
      <c r="M76" s="42"/>
    </row>
    <row r="77" spans="1:13" ht="15.6" customHeight="1" thickBot="1">
      <c r="A77" s="7"/>
      <c r="B77" s="31"/>
      <c r="C77" s="8">
        <v>44349</v>
      </c>
      <c r="D77" s="8">
        <v>44351</v>
      </c>
      <c r="E77" s="9">
        <v>13292</v>
      </c>
      <c r="F77" s="36">
        <f>F76+E77</f>
        <v>55794</v>
      </c>
      <c r="G77" s="37">
        <v>35.842399999999998</v>
      </c>
      <c r="H77" s="34">
        <f t="shared" si="31"/>
        <v>476417.18079999997</v>
      </c>
      <c r="I77" s="34">
        <f t="shared" si="33"/>
        <v>2003608.5172999997</v>
      </c>
      <c r="J77" s="29"/>
      <c r="K77" s="13">
        <f t="shared" si="38"/>
        <v>0.18932854741759964</v>
      </c>
      <c r="L77" s="35">
        <f t="shared" si="39"/>
        <v>6.7859895279605729</v>
      </c>
      <c r="M77" s="42"/>
    </row>
    <row r="78" spans="1:13" ht="15.6" customHeight="1">
      <c r="A78" s="7"/>
      <c r="B78" s="23"/>
      <c r="C78" s="14">
        <v>44350</v>
      </c>
      <c r="D78" s="14">
        <v>44351</v>
      </c>
      <c r="E78" s="26">
        <v>14412</v>
      </c>
      <c r="F78" s="24">
        <f>F77+E78</f>
        <v>70206</v>
      </c>
      <c r="G78" s="16">
        <v>35.832700000000003</v>
      </c>
      <c r="H78" s="17">
        <f t="shared" si="31"/>
        <v>516420.87240000005</v>
      </c>
      <c r="I78" s="24">
        <f t="shared" si="33"/>
        <v>2520029.3896999997</v>
      </c>
      <c r="J78" s="46"/>
      <c r="K78" s="20">
        <f t="shared" si="38"/>
        <v>0.20528159986325956</v>
      </c>
      <c r="L78" s="47">
        <f t="shared" si="39"/>
        <v>7.3557939834202211</v>
      </c>
      <c r="M78" s="38">
        <f>SUM(L74:L78)</f>
        <v>35.894786623650404</v>
      </c>
    </row>
    <row r="79" spans="1:13" ht="15.6" customHeight="1">
      <c r="A79" s="7"/>
      <c r="B79" s="31" t="s">
        <v>35</v>
      </c>
      <c r="C79" s="8">
        <v>44351</v>
      </c>
      <c r="D79" s="8">
        <v>44355</v>
      </c>
      <c r="E79" s="9">
        <v>36851</v>
      </c>
      <c r="F79" s="10">
        <f>E79</f>
        <v>36851</v>
      </c>
      <c r="G79" s="37">
        <v>35.625799999999998</v>
      </c>
      <c r="H79" s="34">
        <f t="shared" ref="H79:H93" si="40">E79*G79</f>
        <v>1312846.3558</v>
      </c>
      <c r="I79" s="12">
        <f>H79</f>
        <v>1312846.3558</v>
      </c>
      <c r="J79" s="29"/>
      <c r="K79" s="13">
        <f>E79/$F$83</f>
        <v>0.4506334376834279</v>
      </c>
      <c r="L79" s="2">
        <f>K79*G79</f>
        <v>16.054176724222266</v>
      </c>
      <c r="M79" s="42"/>
    </row>
    <row r="80" spans="1:13" ht="15.6" customHeight="1">
      <c r="A80" s="7"/>
      <c r="B80" s="31"/>
      <c r="C80" s="8">
        <v>44354</v>
      </c>
      <c r="D80" s="8">
        <v>44356</v>
      </c>
      <c r="E80" s="9">
        <v>5465</v>
      </c>
      <c r="F80" s="36">
        <f>F79+E80</f>
        <v>42316</v>
      </c>
      <c r="G80" s="37">
        <v>35.912100000000002</v>
      </c>
      <c r="H80" s="34">
        <f t="shared" si="40"/>
        <v>196259.62650000001</v>
      </c>
      <c r="I80" s="34">
        <f t="shared" ref="I80:I93" si="41">I79+H80</f>
        <v>1509105.9823</v>
      </c>
      <c r="J80" s="29"/>
      <c r="K80" s="13">
        <f t="shared" ref="K80:K83" si="42">E80/$F$83</f>
        <v>6.6828898454314223E-2</v>
      </c>
      <c r="L80" s="35">
        <f t="shared" ref="L80:L93" si="43">K80*G80</f>
        <v>2.3999660841811781</v>
      </c>
      <c r="M80" s="42"/>
    </row>
    <row r="81" spans="1:17" ht="15.6" customHeight="1">
      <c r="A81" s="7"/>
      <c r="B81" s="31"/>
      <c r="C81" s="8">
        <v>44355</v>
      </c>
      <c r="D81" s="8">
        <v>44357</v>
      </c>
      <c r="E81" s="9">
        <v>7380</v>
      </c>
      <c r="F81" s="36">
        <f>F80+E81</f>
        <v>49696</v>
      </c>
      <c r="G81" s="37">
        <v>35.676099999999998</v>
      </c>
      <c r="H81" s="34">
        <f t="shared" si="40"/>
        <v>263289.61799999996</v>
      </c>
      <c r="I81" s="34">
        <f t="shared" si="41"/>
        <v>1772395.6003</v>
      </c>
      <c r="J81" s="29"/>
      <c r="K81" s="13">
        <f t="shared" si="42"/>
        <v>9.0246527098415186E-2</v>
      </c>
      <c r="L81" s="35">
        <f t="shared" si="43"/>
        <v>3.2196441254157699</v>
      </c>
      <c r="M81" s="42"/>
    </row>
    <row r="82" spans="1:17" ht="15.6" customHeight="1" thickBot="1">
      <c r="A82" s="7"/>
      <c r="B82" s="31"/>
      <c r="C82" s="8">
        <v>44356</v>
      </c>
      <c r="D82" s="8">
        <v>44358</v>
      </c>
      <c r="E82" s="9">
        <v>11428</v>
      </c>
      <c r="F82" s="36">
        <f>F81+E82</f>
        <v>61124</v>
      </c>
      <c r="G82" s="37">
        <v>35.619</v>
      </c>
      <c r="H82" s="34">
        <f t="shared" si="40"/>
        <v>407053.93199999997</v>
      </c>
      <c r="I82" s="34">
        <f t="shared" si="41"/>
        <v>2179449.5323000001</v>
      </c>
      <c r="J82" s="29"/>
      <c r="K82" s="13">
        <f t="shared" si="42"/>
        <v>0.13974760320876542</v>
      </c>
      <c r="L82" s="35">
        <f t="shared" si="43"/>
        <v>4.9776698786930158</v>
      </c>
      <c r="M82" s="42"/>
    </row>
    <row r="83" spans="1:17" ht="15.6" customHeight="1">
      <c r="A83" s="7"/>
      <c r="B83" s="23"/>
      <c r="C83" s="14">
        <v>44357</v>
      </c>
      <c r="D83" s="14">
        <v>44361</v>
      </c>
      <c r="E83" s="15">
        <v>20652</v>
      </c>
      <c r="F83" s="24">
        <f>F82+E83</f>
        <v>81776</v>
      </c>
      <c r="G83" s="16">
        <v>35.407200000000003</v>
      </c>
      <c r="H83" s="25">
        <f t="shared" si="40"/>
        <v>731229.49440000008</v>
      </c>
      <c r="I83" s="24">
        <f t="shared" si="41"/>
        <v>2910679.0267000003</v>
      </c>
      <c r="J83" s="46"/>
      <c r="K83" s="20">
        <f t="shared" si="42"/>
        <v>0.2525435335550773</v>
      </c>
      <c r="L83" s="47">
        <f t="shared" si="43"/>
        <v>8.9418594012913335</v>
      </c>
      <c r="M83" s="38">
        <f>SUM(L79:L83)</f>
        <v>35.593316213803561</v>
      </c>
    </row>
    <row r="84" spans="1:17" ht="15.6" customHeight="1">
      <c r="A84" s="7"/>
      <c r="B84" s="7" t="s">
        <v>36</v>
      </c>
      <c r="C84" s="8">
        <v>44358</v>
      </c>
      <c r="D84" s="8">
        <v>44362</v>
      </c>
      <c r="E84" s="9">
        <v>6821</v>
      </c>
      <c r="F84" s="10">
        <f>E84</f>
        <v>6821</v>
      </c>
      <c r="G84" s="11">
        <v>35.345999999999997</v>
      </c>
      <c r="H84" s="12">
        <f t="shared" si="40"/>
        <v>241095.06599999996</v>
      </c>
      <c r="I84" s="12">
        <f>H84</f>
        <v>241095.06599999996</v>
      </c>
      <c r="K84" s="13">
        <f>E84/$F$88</f>
        <v>9.4867872044506252E-2</v>
      </c>
      <c r="L84" s="2">
        <f>K84*G84</f>
        <v>3.3531998052851177</v>
      </c>
      <c r="M84" s="55"/>
    </row>
    <row r="85" spans="1:17" ht="15.6" customHeight="1">
      <c r="A85" s="7"/>
      <c r="B85" s="7"/>
      <c r="C85" s="8">
        <v>44361</v>
      </c>
      <c r="D85" s="8">
        <v>44363</v>
      </c>
      <c r="E85" s="9">
        <v>7862</v>
      </c>
      <c r="F85" s="10">
        <f>F84+E85</f>
        <v>14683</v>
      </c>
      <c r="G85" s="11">
        <v>35.597700000000003</v>
      </c>
      <c r="H85" s="12">
        <f t="shared" si="40"/>
        <v>279869.11740000005</v>
      </c>
      <c r="I85" s="12">
        <f t="shared" si="41"/>
        <v>520964.18339999998</v>
      </c>
      <c r="K85" s="13">
        <f t="shared" ref="K85:K86" si="44">E85/$F$88</f>
        <v>0.10934631432545201</v>
      </c>
      <c r="L85" s="2">
        <f t="shared" si="43"/>
        <v>3.8924772934631435</v>
      </c>
      <c r="M85" s="55"/>
    </row>
    <row r="86" spans="1:17" ht="15.6" customHeight="1">
      <c r="A86" s="7"/>
      <c r="B86" s="7"/>
      <c r="C86" s="8">
        <v>44362</v>
      </c>
      <c r="D86" s="8">
        <v>44364</v>
      </c>
      <c r="E86" s="9">
        <v>21101</v>
      </c>
      <c r="F86" s="10">
        <f>F85+E86</f>
        <v>35784</v>
      </c>
      <c r="G86" s="11">
        <v>35.602699999999999</v>
      </c>
      <c r="H86" s="12">
        <f t="shared" si="40"/>
        <v>751252.57270000002</v>
      </c>
      <c r="I86" s="12">
        <f t="shared" si="41"/>
        <v>1272216.7560999999</v>
      </c>
      <c r="K86" s="13">
        <f t="shared" si="44"/>
        <v>0.29347705146036163</v>
      </c>
      <c r="L86" s="2">
        <f t="shared" si="43"/>
        <v>10.448575420027817</v>
      </c>
      <c r="M86" s="55"/>
    </row>
    <row r="87" spans="1:17" ht="15.6" customHeight="1" thickBot="1">
      <c r="A87" s="7"/>
      <c r="B87" s="7"/>
      <c r="C87" s="8">
        <v>44363</v>
      </c>
      <c r="D87" s="8">
        <v>44365</v>
      </c>
      <c r="E87" s="9">
        <v>17400</v>
      </c>
      <c r="F87" s="10">
        <f>F86+E87</f>
        <v>53184</v>
      </c>
      <c r="G87" s="11">
        <v>35.522500000000001</v>
      </c>
      <c r="H87" s="12">
        <f t="shared" si="40"/>
        <v>618091.5</v>
      </c>
      <c r="I87" s="12">
        <f t="shared" si="41"/>
        <v>1890308.2560999999</v>
      </c>
      <c r="K87" s="13">
        <f>E87/$F$88</f>
        <v>0.24200278164116829</v>
      </c>
      <c r="L87" s="2">
        <f t="shared" si="43"/>
        <v>8.5965438108484005</v>
      </c>
      <c r="M87" s="55"/>
    </row>
    <row r="88" spans="1:17" ht="15.6" customHeight="1">
      <c r="A88" s="7"/>
      <c r="B88" s="23"/>
      <c r="C88" s="14">
        <v>44364</v>
      </c>
      <c r="D88" s="14">
        <v>44368</v>
      </c>
      <c r="E88" s="15">
        <v>18716</v>
      </c>
      <c r="F88" s="24">
        <f>F87+E88</f>
        <v>71900</v>
      </c>
      <c r="G88" s="16">
        <v>35.371600000000001</v>
      </c>
      <c r="H88" s="25">
        <f t="shared" si="40"/>
        <v>662014.86560000002</v>
      </c>
      <c r="I88" s="24">
        <f t="shared" si="41"/>
        <v>2552323.1217</v>
      </c>
      <c r="J88" s="46"/>
      <c r="K88" s="20">
        <f>E88/$F$88</f>
        <v>0.26030598052851184</v>
      </c>
      <c r="L88" s="47">
        <f t="shared" si="43"/>
        <v>9.20743902086231</v>
      </c>
      <c r="M88" s="38">
        <f>SUM(L84:L88)</f>
        <v>35.498235350486787</v>
      </c>
    </row>
    <row r="89" spans="1:17" ht="15.6" customHeight="1">
      <c r="A89" s="7"/>
      <c r="B89" s="31" t="s">
        <v>37</v>
      </c>
      <c r="C89" s="62">
        <v>44365</v>
      </c>
      <c r="D89" s="62">
        <v>44369</v>
      </c>
      <c r="E89" s="58">
        <v>36498</v>
      </c>
      <c r="F89" s="10">
        <f>E89</f>
        <v>36498</v>
      </c>
      <c r="G89" s="11">
        <v>35.481299999999997</v>
      </c>
      <c r="H89" s="34">
        <f t="shared" si="40"/>
        <v>1294996.4874</v>
      </c>
      <c r="I89" s="12">
        <f>H89</f>
        <v>1294996.4874</v>
      </c>
      <c r="J89" s="48"/>
      <c r="K89" s="13">
        <f>E89/$F$93</f>
        <v>0.34329734000526729</v>
      </c>
      <c r="L89" s="2">
        <f>K89*G89</f>
        <v>12.18063590992889</v>
      </c>
      <c r="M89" s="42"/>
      <c r="N89" s="51"/>
      <c r="O89" s="51"/>
      <c r="P89" s="51"/>
      <c r="Q89" s="51"/>
    </row>
    <row r="90" spans="1:17" ht="15.6" customHeight="1">
      <c r="A90" s="7"/>
      <c r="B90" s="31"/>
      <c r="C90" s="62">
        <v>44368</v>
      </c>
      <c r="D90" s="62">
        <v>44370</v>
      </c>
      <c r="E90" s="58">
        <v>4318</v>
      </c>
      <c r="F90" s="10">
        <f>F89+E90</f>
        <v>40816</v>
      </c>
      <c r="G90" s="11">
        <v>34.836641999999998</v>
      </c>
      <c r="H90" s="34">
        <f t="shared" si="40"/>
        <v>150424.62015599999</v>
      </c>
      <c r="I90" s="34">
        <f t="shared" si="41"/>
        <v>1445421.1075559999</v>
      </c>
      <c r="J90" s="48"/>
      <c r="K90" s="50">
        <f t="shared" ref="K90:K93" si="45">E90/$F$93</f>
        <v>4.0614771059859285E-2</v>
      </c>
      <c r="L90" s="2">
        <f t="shared" si="43"/>
        <v>1.4148822393242784</v>
      </c>
      <c r="M90" s="42"/>
      <c r="N90" s="51"/>
      <c r="O90" s="51"/>
      <c r="P90" s="51"/>
      <c r="Q90" s="51"/>
    </row>
    <row r="91" spans="1:17" ht="15.6" customHeight="1">
      <c r="A91" s="7"/>
      <c r="B91" s="31"/>
      <c r="C91" s="62">
        <v>44369</v>
      </c>
      <c r="D91" s="62">
        <v>44371</v>
      </c>
      <c r="E91" s="58">
        <v>16525</v>
      </c>
      <c r="F91" s="10">
        <f>F90+E91</f>
        <v>57341</v>
      </c>
      <c r="G91" s="11">
        <v>35.721899999999998</v>
      </c>
      <c r="H91" s="34">
        <f t="shared" si="40"/>
        <v>590304.39749999996</v>
      </c>
      <c r="I91" s="34">
        <f t="shared" si="41"/>
        <v>2035725.5050559998</v>
      </c>
      <c r="J91" s="48"/>
      <c r="K91" s="50">
        <f t="shared" si="45"/>
        <v>0.15543286052898905</v>
      </c>
      <c r="L91" s="2">
        <f t="shared" si="43"/>
        <v>5.5523571005304939</v>
      </c>
      <c r="M91" s="42"/>
      <c r="N91" s="51"/>
      <c r="O91" s="51"/>
      <c r="P91" s="51"/>
      <c r="Q91" s="51"/>
    </row>
    <row r="92" spans="1:17" ht="15.6" customHeight="1" thickBot="1">
      <c r="A92" s="7"/>
      <c r="B92" s="31"/>
      <c r="C92" s="62">
        <v>44370</v>
      </c>
      <c r="D92" s="62">
        <v>44372</v>
      </c>
      <c r="E92" s="58">
        <v>22213</v>
      </c>
      <c r="F92" s="10">
        <f>F91+E92</f>
        <v>79554</v>
      </c>
      <c r="G92" s="11">
        <v>35.870699999999999</v>
      </c>
      <c r="H92" s="34">
        <f t="shared" si="40"/>
        <v>796795.8591</v>
      </c>
      <c r="I92" s="34">
        <f t="shared" si="41"/>
        <v>2832521.3641559999</v>
      </c>
      <c r="J92" s="48"/>
      <c r="K92" s="50">
        <f t="shared" si="45"/>
        <v>0.20893374468565409</v>
      </c>
      <c r="L92" s="35">
        <f t="shared" si="43"/>
        <v>7.4945996754956923</v>
      </c>
      <c r="M92" s="42"/>
      <c r="N92" s="51"/>
      <c r="O92" s="51"/>
      <c r="P92" s="51"/>
      <c r="Q92" s="51"/>
    </row>
    <row r="93" spans="1:17" ht="15.6" customHeight="1">
      <c r="A93" s="7"/>
      <c r="B93" s="23"/>
      <c r="C93" s="63">
        <v>44371</v>
      </c>
      <c r="D93" s="63">
        <v>44375</v>
      </c>
      <c r="E93" s="64">
        <v>26762</v>
      </c>
      <c r="F93" s="24">
        <f>F92+E93</f>
        <v>106316</v>
      </c>
      <c r="G93" s="16">
        <v>35.670099999999998</v>
      </c>
      <c r="H93" s="25">
        <f t="shared" si="40"/>
        <v>954603.21619999991</v>
      </c>
      <c r="I93" s="24">
        <f t="shared" si="41"/>
        <v>3787124.580356</v>
      </c>
      <c r="J93" s="52"/>
      <c r="K93" s="53">
        <f t="shared" si="45"/>
        <v>0.25172128372023028</v>
      </c>
      <c r="L93" s="47">
        <f t="shared" si="43"/>
        <v>8.9789233624289864</v>
      </c>
      <c r="M93" s="38">
        <f>SUM(L89:L93)</f>
        <v>35.621398287708345</v>
      </c>
      <c r="N93" s="51"/>
      <c r="O93" s="51"/>
      <c r="P93" s="51"/>
      <c r="Q93" s="51"/>
    </row>
    <row r="94" spans="1:17" ht="15.6" customHeight="1">
      <c r="A94" s="7"/>
      <c r="B94" s="31" t="s">
        <v>38</v>
      </c>
      <c r="C94" s="62">
        <v>44372</v>
      </c>
      <c r="D94" s="62">
        <v>44376</v>
      </c>
      <c r="E94" s="58">
        <v>11018</v>
      </c>
      <c r="F94" s="10">
        <f>E94</f>
        <v>11018</v>
      </c>
      <c r="G94" s="11">
        <v>35.827300000000001</v>
      </c>
      <c r="H94" s="34">
        <f t="shared" ref="H94:H98" si="46">E94*G94</f>
        <v>394745.19140000001</v>
      </c>
      <c r="I94" s="12">
        <f>H94</f>
        <v>394745.19140000001</v>
      </c>
      <c r="J94" s="48"/>
      <c r="K94" s="13">
        <f>E94/$F$98</f>
        <v>0.12525578645809649</v>
      </c>
      <c r="L94" s="2">
        <f>K94*G94</f>
        <v>4.4875766381701601</v>
      </c>
      <c r="M94" s="42"/>
      <c r="N94" s="51"/>
      <c r="O94" s="51"/>
      <c r="P94" s="51"/>
      <c r="Q94" s="51"/>
    </row>
    <row r="95" spans="1:17" ht="15.6" customHeight="1">
      <c r="A95" s="7"/>
      <c r="B95" s="31"/>
      <c r="C95" s="62">
        <v>44375</v>
      </c>
      <c r="D95" s="62">
        <v>44377</v>
      </c>
      <c r="E95" s="58">
        <v>18320</v>
      </c>
      <c r="F95" s="10">
        <f>F94+E95</f>
        <v>29338</v>
      </c>
      <c r="G95" s="11">
        <v>35.739800000000002</v>
      </c>
      <c r="H95" s="34">
        <f t="shared" si="46"/>
        <v>654753.13600000006</v>
      </c>
      <c r="I95" s="34">
        <f t="shared" ref="I95:I98" si="47">I94+H95</f>
        <v>1049498.3274000001</v>
      </c>
      <c r="J95" s="48"/>
      <c r="K95" s="13">
        <f t="shared" ref="K95:K98" si="48">E95/$F$98</f>
        <v>0.20826701832567868</v>
      </c>
      <c r="L95" s="2">
        <f t="shared" ref="L95:L98" si="49">K95*G95</f>
        <v>7.4434215815560911</v>
      </c>
      <c r="M95" s="42"/>
      <c r="N95" s="51"/>
      <c r="O95" s="51"/>
      <c r="P95" s="51"/>
      <c r="Q95" s="51"/>
    </row>
    <row r="96" spans="1:17" ht="15.6" customHeight="1">
      <c r="A96" s="7"/>
      <c r="B96" s="31"/>
      <c r="C96" s="62">
        <v>44376</v>
      </c>
      <c r="D96" s="62">
        <v>44378</v>
      </c>
      <c r="E96" s="58">
        <v>18510</v>
      </c>
      <c r="F96" s="10">
        <f>F95+E96</f>
        <v>47848</v>
      </c>
      <c r="G96" s="11">
        <v>35.634900000000002</v>
      </c>
      <c r="H96" s="34">
        <f t="shared" si="46"/>
        <v>659601.99900000007</v>
      </c>
      <c r="I96" s="34">
        <f t="shared" si="47"/>
        <v>1709100.3264000001</v>
      </c>
      <c r="J96" s="48"/>
      <c r="K96" s="13">
        <f t="shared" si="48"/>
        <v>0.21042699286071576</v>
      </c>
      <c r="L96" s="2">
        <f t="shared" si="49"/>
        <v>7.4985448478923207</v>
      </c>
      <c r="M96" s="42"/>
      <c r="N96" s="51"/>
      <c r="O96" s="51"/>
      <c r="P96" s="51"/>
      <c r="Q96" s="51"/>
    </row>
    <row r="97" spans="1:17" ht="15.6" customHeight="1" thickBot="1">
      <c r="A97" s="7"/>
      <c r="B97" s="31"/>
      <c r="C97" s="62">
        <v>44377</v>
      </c>
      <c r="D97" s="62">
        <v>44379</v>
      </c>
      <c r="E97" s="58">
        <v>40116</v>
      </c>
      <c r="F97" s="10">
        <f>F96+E97</f>
        <v>87964</v>
      </c>
      <c r="G97" s="11">
        <v>34.733400000000003</v>
      </c>
      <c r="H97" s="34">
        <f t="shared" si="46"/>
        <v>1393365.0744</v>
      </c>
      <c r="I97" s="34">
        <f t="shared" si="47"/>
        <v>3102465.4007999999</v>
      </c>
      <c r="J97" s="48"/>
      <c r="K97" s="13">
        <f t="shared" si="48"/>
        <v>0.45605020235550908</v>
      </c>
      <c r="L97" s="35">
        <f t="shared" si="49"/>
        <v>15.84017409849484</v>
      </c>
      <c r="M97" s="42"/>
      <c r="N97" s="51"/>
      <c r="O97" s="51"/>
      <c r="P97" s="51"/>
      <c r="Q97" s="51"/>
    </row>
    <row r="98" spans="1:17" ht="15.6" customHeight="1">
      <c r="A98" s="7"/>
      <c r="B98" s="23"/>
      <c r="C98" s="63">
        <v>44378</v>
      </c>
      <c r="D98" s="63">
        <v>44382</v>
      </c>
      <c r="E98" s="64"/>
      <c r="F98" s="24">
        <f>F97+E98</f>
        <v>87964</v>
      </c>
      <c r="G98" s="16"/>
      <c r="H98" s="25">
        <f t="shared" si="46"/>
        <v>0</v>
      </c>
      <c r="I98" s="24">
        <f t="shared" si="47"/>
        <v>3102465.4007999999</v>
      </c>
      <c r="J98" s="52"/>
      <c r="K98" s="53">
        <f t="shared" si="48"/>
        <v>0</v>
      </c>
      <c r="L98" s="47">
        <f t="shared" si="49"/>
        <v>0</v>
      </c>
      <c r="M98" s="38">
        <f>SUM(L94:L98)</f>
        <v>35.269717166113416</v>
      </c>
      <c r="N98" s="51" t="s">
        <v>39</v>
      </c>
      <c r="O98" s="51"/>
      <c r="P98" s="51"/>
      <c r="Q98" s="51"/>
    </row>
    <row r="99" spans="1:17" ht="15.6" customHeight="1">
      <c r="A99" s="7"/>
      <c r="B99" s="31" t="s">
        <v>40</v>
      </c>
      <c r="C99" s="62">
        <v>44379</v>
      </c>
      <c r="D99" s="62">
        <v>44383</v>
      </c>
      <c r="E99" s="58">
        <v>7788</v>
      </c>
      <c r="F99" s="10">
        <f>E99</f>
        <v>7788</v>
      </c>
      <c r="G99" s="11">
        <v>34.927500000000002</v>
      </c>
      <c r="H99" s="34">
        <f t="shared" ref="H99:H103" si="50">E99*G99</f>
        <v>272015.37</v>
      </c>
      <c r="I99" s="12">
        <f>H99</f>
        <v>272015.37</v>
      </c>
      <c r="J99" s="48"/>
      <c r="K99" s="13">
        <f>E99/$F$103</f>
        <v>0.13756314692478891</v>
      </c>
      <c r="L99" s="2">
        <f>K99*G99</f>
        <v>4.8047368142155653</v>
      </c>
      <c r="M99" s="42"/>
      <c r="N99" s="51"/>
      <c r="O99" s="51"/>
      <c r="P99" s="51"/>
      <c r="Q99" s="51"/>
    </row>
    <row r="100" spans="1:17" ht="15.6" customHeight="1">
      <c r="A100" s="7"/>
      <c r="B100" s="31"/>
      <c r="C100" s="62">
        <v>44382</v>
      </c>
      <c r="D100" s="62">
        <v>44384</v>
      </c>
      <c r="E100" s="58">
        <v>4112</v>
      </c>
      <c r="F100" s="10">
        <f>F99+E100</f>
        <v>11900</v>
      </c>
      <c r="G100" s="11">
        <v>34.989400000000003</v>
      </c>
      <c r="H100" s="34">
        <f>E100*G100</f>
        <v>143876.41280000002</v>
      </c>
      <c r="I100" s="34">
        <f>I99+H100</f>
        <v>415891.78280000004</v>
      </c>
      <c r="J100" s="48"/>
      <c r="K100" s="13">
        <f t="shared" ref="K100:K103" si="51">E100/$F$103</f>
        <v>7.2632211113858758E-2</v>
      </c>
      <c r="L100" s="2">
        <f t="shared" ref="L100:L103" si="52">K100*G100</f>
        <v>2.5413574875472498</v>
      </c>
      <c r="M100" s="42"/>
      <c r="N100" s="51"/>
      <c r="O100" s="51"/>
      <c r="P100" s="51"/>
      <c r="Q100" s="51"/>
    </row>
    <row r="101" spans="1:17" ht="15.6" customHeight="1">
      <c r="A101" s="7"/>
      <c r="B101" s="31"/>
      <c r="C101" s="62">
        <v>44383</v>
      </c>
      <c r="D101" s="62">
        <v>44385</v>
      </c>
      <c r="E101" s="58">
        <v>6727</v>
      </c>
      <c r="F101" s="10">
        <f>F100+E101</f>
        <v>18627</v>
      </c>
      <c r="G101" s="11">
        <v>35.497900000000001</v>
      </c>
      <c r="H101" s="34">
        <f t="shared" si="50"/>
        <v>238794.37330000001</v>
      </c>
      <c r="I101" s="34">
        <f t="shared" ref="I101:I103" si="53">I100+H101</f>
        <v>654686.15610000002</v>
      </c>
      <c r="J101" s="48"/>
      <c r="K101" s="13">
        <f t="shared" si="51"/>
        <v>0.11882219945596495</v>
      </c>
      <c r="L101" s="2">
        <f t="shared" si="52"/>
        <v>4.2179385540678984</v>
      </c>
      <c r="M101" s="42"/>
      <c r="N101" s="51"/>
      <c r="O101" s="51"/>
      <c r="P101" s="51"/>
      <c r="Q101" s="51"/>
    </row>
    <row r="102" spans="1:17" ht="15.6" customHeight="1" thickBot="1">
      <c r="A102" s="7"/>
      <c r="B102" s="31"/>
      <c r="C102" s="62">
        <v>44384</v>
      </c>
      <c r="D102" s="62">
        <v>44386</v>
      </c>
      <c r="E102" s="58">
        <v>6286</v>
      </c>
      <c r="F102" s="10">
        <f>F101+E102</f>
        <v>24913</v>
      </c>
      <c r="G102" s="11">
        <v>35.858499999999999</v>
      </c>
      <c r="H102" s="34">
        <f t="shared" si="50"/>
        <v>225406.53099999999</v>
      </c>
      <c r="I102" s="34">
        <f>I101+H102</f>
        <v>880092.68709999998</v>
      </c>
      <c r="J102" s="48"/>
      <c r="K102" s="13">
        <f t="shared" si="51"/>
        <v>0.11103260677570918</v>
      </c>
      <c r="L102" s="35">
        <f t="shared" si="52"/>
        <v>3.9814627300667675</v>
      </c>
      <c r="M102" s="42"/>
      <c r="N102" s="51"/>
      <c r="O102" s="51"/>
      <c r="P102" s="51"/>
      <c r="Q102" s="51"/>
    </row>
    <row r="103" spans="1:17" ht="15.6" customHeight="1">
      <c r="A103" s="7"/>
      <c r="B103" s="23"/>
      <c r="C103" s="63">
        <v>44385</v>
      </c>
      <c r="D103" s="63">
        <v>44389</v>
      </c>
      <c r="E103" s="64">
        <v>31701</v>
      </c>
      <c r="F103" s="24">
        <f>F102+E103</f>
        <v>56614</v>
      </c>
      <c r="G103" s="16">
        <v>34.885300000000001</v>
      </c>
      <c r="H103" s="25">
        <f t="shared" si="50"/>
        <v>1105898.8953</v>
      </c>
      <c r="I103" s="24">
        <f t="shared" si="53"/>
        <v>1985991.5824</v>
      </c>
      <c r="J103" s="52"/>
      <c r="K103" s="53">
        <f t="shared" si="51"/>
        <v>0.55994983572967816</v>
      </c>
      <c r="L103" s="47">
        <f t="shared" si="52"/>
        <v>19.534018004380542</v>
      </c>
      <c r="M103" s="38">
        <f>SUM(L99:L103)</f>
        <v>35.079513590278026</v>
      </c>
      <c r="N103" s="51"/>
      <c r="O103" s="51"/>
      <c r="P103" s="51"/>
      <c r="Q103" s="51"/>
    </row>
    <row r="104" spans="1:17" ht="15.6" customHeight="1">
      <c r="A104" s="7"/>
      <c r="B104" s="31" t="s">
        <v>41</v>
      </c>
      <c r="C104" s="62">
        <v>44386</v>
      </c>
      <c r="D104" s="62">
        <v>44390</v>
      </c>
      <c r="E104" s="58">
        <v>4682</v>
      </c>
      <c r="F104" s="10">
        <f>E104</f>
        <v>4682</v>
      </c>
      <c r="G104" s="11">
        <v>35.075200000000002</v>
      </c>
      <c r="H104" s="34">
        <f t="shared" ref="H104" si="54">E104*G104</f>
        <v>164222.0864</v>
      </c>
      <c r="I104" s="12">
        <f>H104</f>
        <v>164222.0864</v>
      </c>
      <c r="J104" s="48"/>
      <c r="K104" s="13">
        <f>E104/$F$108</f>
        <v>5.2627437756421064E-2</v>
      </c>
      <c r="L104" s="2">
        <f>K104*G104</f>
        <v>1.8459179047940202</v>
      </c>
      <c r="M104" s="42"/>
      <c r="N104" s="51"/>
      <c r="O104" s="51"/>
      <c r="P104" s="51"/>
      <c r="Q104" s="51"/>
    </row>
    <row r="105" spans="1:17" ht="15.6" customHeight="1">
      <c r="A105" s="7"/>
      <c r="B105" s="31"/>
      <c r="C105" s="62">
        <v>44389</v>
      </c>
      <c r="D105" s="62">
        <v>44391</v>
      </c>
      <c r="E105" s="58">
        <v>10027</v>
      </c>
      <c r="F105" s="10">
        <f>F104+E105</f>
        <v>14709</v>
      </c>
      <c r="G105" s="11">
        <v>35.369900000000001</v>
      </c>
      <c r="H105" s="34">
        <f>E105*G105</f>
        <v>354653.98730000004</v>
      </c>
      <c r="I105" s="34">
        <f t="shared" ref="I105:I107" si="55">I104+H105</f>
        <v>518876.07370000007</v>
      </c>
      <c r="J105" s="48"/>
      <c r="K105" s="13">
        <f>E105/$F$108</f>
        <v>0.1127072444219637</v>
      </c>
      <c r="L105" s="2">
        <f t="shared" ref="L105:L108" si="56">K105*G105</f>
        <v>3.9864439644804142</v>
      </c>
      <c r="M105" s="42"/>
      <c r="N105" s="51"/>
      <c r="O105" s="51"/>
      <c r="P105" s="51"/>
      <c r="Q105" s="51"/>
    </row>
    <row r="106" spans="1:17" ht="15.6" customHeight="1">
      <c r="A106" s="7"/>
      <c r="B106" s="31"/>
      <c r="C106" s="62">
        <v>44390</v>
      </c>
      <c r="D106" s="62">
        <v>44392</v>
      </c>
      <c r="E106" s="58">
        <v>21894</v>
      </c>
      <c r="F106" s="10">
        <f>F105+E106</f>
        <v>36603</v>
      </c>
      <c r="G106" s="11">
        <v>35.597900000000003</v>
      </c>
      <c r="H106" s="34">
        <f t="shared" ref="H106:H113" si="57">E106*G106</f>
        <v>779380.42260000005</v>
      </c>
      <c r="I106" s="34">
        <f t="shared" si="55"/>
        <v>1298256.4963000002</v>
      </c>
      <c r="J106" s="48"/>
      <c r="K106" s="13">
        <f>E106/$F$108</f>
        <v>0.24609677963243973</v>
      </c>
      <c r="L106" s="2">
        <f t="shared" si="56"/>
        <v>8.760528551677627</v>
      </c>
      <c r="M106" s="42"/>
      <c r="N106" s="51"/>
      <c r="O106" s="51"/>
      <c r="P106" s="51"/>
      <c r="Q106" s="51"/>
    </row>
    <row r="107" spans="1:17" ht="15.6" customHeight="1" thickBot="1">
      <c r="A107" s="7"/>
      <c r="B107" s="31"/>
      <c r="C107" s="62">
        <v>44391</v>
      </c>
      <c r="D107" s="62">
        <v>44393</v>
      </c>
      <c r="E107" s="58">
        <v>10297</v>
      </c>
      <c r="F107" s="10">
        <f>F106+E107</f>
        <v>46900</v>
      </c>
      <c r="G107" s="11">
        <v>35.721400000000003</v>
      </c>
      <c r="H107" s="34">
        <f t="shared" si="57"/>
        <v>367823.25580000004</v>
      </c>
      <c r="I107" s="34">
        <f t="shared" si="55"/>
        <v>1666079.7521000002</v>
      </c>
      <c r="J107" s="48"/>
      <c r="K107" s="13">
        <f>E107/$F$108</f>
        <v>0.11574214578766931</v>
      </c>
      <c r="L107" s="2">
        <f t="shared" si="56"/>
        <v>4.1344714865396508</v>
      </c>
      <c r="M107" s="42"/>
      <c r="N107" s="51"/>
      <c r="O107" s="51"/>
      <c r="P107" s="51"/>
      <c r="Q107" s="51"/>
    </row>
    <row r="108" spans="1:17" ht="15.6" customHeight="1">
      <c r="A108" s="7"/>
      <c r="B108" s="23"/>
      <c r="C108" s="63">
        <v>44392</v>
      </c>
      <c r="D108" s="63">
        <v>44396</v>
      </c>
      <c r="E108" s="64">
        <v>42065</v>
      </c>
      <c r="F108" s="24">
        <f>F107+E108</f>
        <v>88965</v>
      </c>
      <c r="G108" s="16">
        <v>35.409999999999997</v>
      </c>
      <c r="H108" s="25">
        <f t="shared" si="57"/>
        <v>1489521.65</v>
      </c>
      <c r="I108" s="24">
        <f>I107+H108</f>
        <v>3155601.4021000001</v>
      </c>
      <c r="J108" s="52"/>
      <c r="K108" s="20">
        <f>E108/$F$108</f>
        <v>0.4728263924015062</v>
      </c>
      <c r="L108" s="47">
        <f t="shared" si="56"/>
        <v>16.742782554937332</v>
      </c>
      <c r="M108" s="38">
        <f>SUM(L104:L108)</f>
        <v>35.470144462429047</v>
      </c>
      <c r="N108" s="51"/>
      <c r="O108" s="51"/>
      <c r="P108" s="51"/>
      <c r="Q108" s="51"/>
    </row>
    <row r="109" spans="1:17" s="51" customFormat="1" ht="15.6" customHeight="1">
      <c r="A109" s="65"/>
      <c r="B109" s="66" t="s">
        <v>43</v>
      </c>
      <c r="C109" s="62">
        <v>44393</v>
      </c>
      <c r="D109" s="62">
        <v>44397</v>
      </c>
      <c r="E109" s="58">
        <v>41347</v>
      </c>
      <c r="F109" s="10">
        <f>E109</f>
        <v>41347</v>
      </c>
      <c r="G109" s="49">
        <v>35.021900000000002</v>
      </c>
      <c r="H109" s="34">
        <f t="shared" si="57"/>
        <v>1448050.4993</v>
      </c>
      <c r="I109" s="12">
        <f>H109</f>
        <v>1448050.4993</v>
      </c>
      <c r="J109" s="48"/>
      <c r="K109" s="13">
        <f>E109/$F$113</f>
        <v>0.45295896233649569</v>
      </c>
      <c r="L109" s="2">
        <f>K109*G109</f>
        <v>15.863483483052519</v>
      </c>
      <c r="M109" s="42"/>
    </row>
    <row r="110" spans="1:17" s="51" customFormat="1" ht="15.6" customHeight="1">
      <c r="A110" s="65"/>
      <c r="B110" s="66"/>
      <c r="C110" s="62">
        <v>44396</v>
      </c>
      <c r="D110" s="62">
        <v>44398</v>
      </c>
      <c r="E110" s="58">
        <v>49935</v>
      </c>
      <c r="F110" s="10">
        <f>F109+E110</f>
        <v>91282</v>
      </c>
      <c r="G110" s="49">
        <v>34.230499999999999</v>
      </c>
      <c r="H110" s="34">
        <f>E110*G110</f>
        <v>1709300.0175000001</v>
      </c>
      <c r="I110" s="34">
        <f t="shared" ref="I110:I112" si="58">I109+H110</f>
        <v>3157350.5168000003</v>
      </c>
      <c r="J110" s="48"/>
      <c r="K110" s="13">
        <f t="shared" ref="K110:K113" si="59">E110/$F$113</f>
        <v>0.54704103766350431</v>
      </c>
      <c r="L110" s="2">
        <f>K110*G110</f>
        <v>18.725488239740585</v>
      </c>
      <c r="M110" s="42"/>
    </row>
    <row r="111" spans="1:17" s="51" customFormat="1" ht="15.6" customHeight="1">
      <c r="A111" s="65"/>
      <c r="B111" s="66"/>
      <c r="C111" s="62">
        <v>44397</v>
      </c>
      <c r="D111" s="62">
        <v>44399</v>
      </c>
      <c r="E111" s="58">
        <v>0</v>
      </c>
      <c r="F111" s="10">
        <f>F110+E111</f>
        <v>91282</v>
      </c>
      <c r="G111" s="49">
        <v>0</v>
      </c>
      <c r="H111" s="34">
        <f t="shared" si="57"/>
        <v>0</v>
      </c>
      <c r="I111" s="34">
        <f t="shared" si="58"/>
        <v>3157350.5168000003</v>
      </c>
      <c r="J111" s="48"/>
      <c r="K111" s="13">
        <f t="shared" si="59"/>
        <v>0</v>
      </c>
      <c r="L111" s="2">
        <f>K111*G111</f>
        <v>0</v>
      </c>
      <c r="M111" s="42"/>
    </row>
    <row r="112" spans="1:17" s="51" customFormat="1" ht="15.6" customHeight="1" thickBot="1">
      <c r="A112" s="65"/>
      <c r="B112" s="66"/>
      <c r="C112" s="62">
        <v>44398</v>
      </c>
      <c r="D112" s="62">
        <v>44400</v>
      </c>
      <c r="E112" s="58">
        <v>0</v>
      </c>
      <c r="F112" s="10">
        <f>F111+E112</f>
        <v>91282</v>
      </c>
      <c r="G112" s="49">
        <v>0</v>
      </c>
      <c r="H112" s="34">
        <f t="shared" si="57"/>
        <v>0</v>
      </c>
      <c r="I112" s="34">
        <f t="shared" si="58"/>
        <v>3157350.5168000003</v>
      </c>
      <c r="J112" s="48"/>
      <c r="K112" s="13">
        <f t="shared" si="59"/>
        <v>0</v>
      </c>
      <c r="L112" s="2">
        <f t="shared" ref="L112" si="60">K112*G112</f>
        <v>0</v>
      </c>
      <c r="M112" s="42"/>
    </row>
    <row r="113" spans="1:17" ht="15.6" customHeight="1">
      <c r="A113" s="7"/>
      <c r="B113" s="23"/>
      <c r="C113" s="67">
        <v>44399</v>
      </c>
      <c r="D113" s="67">
        <v>44403</v>
      </c>
      <c r="E113" s="68">
        <v>0</v>
      </c>
      <c r="F113" s="24">
        <f>F112+E113</f>
        <v>91282</v>
      </c>
      <c r="G113" s="69">
        <v>0</v>
      </c>
      <c r="H113" s="25">
        <f t="shared" si="57"/>
        <v>0</v>
      </c>
      <c r="I113" s="24">
        <f>I112+H113</f>
        <v>3157350.5168000003</v>
      </c>
      <c r="J113" s="52"/>
      <c r="K113" s="20">
        <f t="shared" si="59"/>
        <v>0</v>
      </c>
      <c r="L113" s="47">
        <f>K113*G113</f>
        <v>0</v>
      </c>
      <c r="M113" s="38">
        <f>SUM(L109:L113)</f>
        <v>34.588971722793104</v>
      </c>
      <c r="N113" s="51"/>
      <c r="O113" s="51"/>
      <c r="P113" s="51"/>
      <c r="Q113" s="51"/>
    </row>
    <row r="114" spans="1:17" ht="15.6" customHeight="1">
      <c r="A114" s="7"/>
      <c r="B114" s="31" t="s">
        <v>44</v>
      </c>
      <c r="C114" s="62">
        <v>44400</v>
      </c>
      <c r="D114" s="62">
        <v>44404</v>
      </c>
      <c r="E114" s="70">
        <v>0</v>
      </c>
      <c r="F114" s="10">
        <f>E114</f>
        <v>0</v>
      </c>
      <c r="G114" s="49">
        <v>0</v>
      </c>
      <c r="H114" s="34">
        <f t="shared" ref="H114:H118" si="61">E114*G114</f>
        <v>0</v>
      </c>
      <c r="I114" s="12">
        <f>H114</f>
        <v>0</v>
      </c>
      <c r="J114" s="48"/>
      <c r="K114" s="13">
        <f>E114/$F$118</f>
        <v>0</v>
      </c>
      <c r="L114" s="2">
        <f>K114*G114</f>
        <v>0</v>
      </c>
      <c r="M114" s="42"/>
      <c r="N114" s="51"/>
      <c r="O114" s="51"/>
      <c r="P114" s="51"/>
      <c r="Q114" s="51"/>
    </row>
    <row r="115" spans="1:17" ht="15.6" customHeight="1">
      <c r="A115" s="7"/>
      <c r="B115" s="31"/>
      <c r="C115" s="62">
        <v>44403</v>
      </c>
      <c r="D115" s="62">
        <v>44405</v>
      </c>
      <c r="E115" s="70">
        <v>0</v>
      </c>
      <c r="F115" s="10">
        <f>F114+E115</f>
        <v>0</v>
      </c>
      <c r="G115" s="49">
        <v>0</v>
      </c>
      <c r="H115" s="34">
        <f>E115*G115</f>
        <v>0</v>
      </c>
      <c r="I115" s="34">
        <f t="shared" ref="I115:I117" si="62">I114+H115</f>
        <v>0</v>
      </c>
      <c r="J115" s="48"/>
      <c r="K115" s="13">
        <f t="shared" ref="K115:K118" si="63">E115/$F$118</f>
        <v>0</v>
      </c>
      <c r="L115" s="2">
        <f>K115*G115</f>
        <v>0</v>
      </c>
      <c r="M115" s="42"/>
      <c r="N115" s="51"/>
      <c r="O115" s="51"/>
      <c r="P115" s="51"/>
      <c r="Q115" s="51"/>
    </row>
    <row r="116" spans="1:17" ht="15.6" customHeight="1">
      <c r="A116" s="7"/>
      <c r="B116" s="31"/>
      <c r="C116" s="62">
        <v>44404</v>
      </c>
      <c r="D116" s="62">
        <v>44406</v>
      </c>
      <c r="E116" s="70">
        <v>0</v>
      </c>
      <c r="F116" s="10">
        <f>F115+E116</f>
        <v>0</v>
      </c>
      <c r="G116" s="49">
        <v>0</v>
      </c>
      <c r="H116" s="34">
        <f t="shared" ref="H116:H118" si="64">E116*G116</f>
        <v>0</v>
      </c>
      <c r="I116" s="34">
        <f t="shared" si="62"/>
        <v>0</v>
      </c>
      <c r="J116" s="48"/>
      <c r="K116" s="13">
        <f t="shared" si="63"/>
        <v>0</v>
      </c>
      <c r="L116" s="2">
        <f>K116*G116</f>
        <v>0</v>
      </c>
      <c r="M116" s="42"/>
      <c r="N116" s="51"/>
      <c r="O116" s="51"/>
      <c r="P116" s="51"/>
      <c r="Q116" s="51"/>
    </row>
    <row r="117" spans="1:17" ht="15.6" customHeight="1" thickBot="1">
      <c r="A117" s="7"/>
      <c r="B117" s="31"/>
      <c r="C117" s="62">
        <v>44405</v>
      </c>
      <c r="D117" s="62">
        <v>44407</v>
      </c>
      <c r="E117" s="70">
        <v>8900</v>
      </c>
      <c r="F117" s="10">
        <f>F116+E117</f>
        <v>8900</v>
      </c>
      <c r="G117" s="49">
        <v>36.451099999999997</v>
      </c>
      <c r="H117" s="34">
        <f t="shared" si="64"/>
        <v>324414.78999999998</v>
      </c>
      <c r="I117" s="34">
        <f t="shared" si="62"/>
        <v>324414.78999999998</v>
      </c>
      <c r="J117" s="48"/>
      <c r="K117" s="13">
        <f t="shared" si="63"/>
        <v>0.60013486176668918</v>
      </c>
      <c r="L117" s="2">
        <f t="shared" ref="L117" si="65">K117*G117</f>
        <v>21.875575859743762</v>
      </c>
      <c r="M117" s="42"/>
      <c r="N117" s="51"/>
      <c r="O117" s="51"/>
      <c r="P117" s="51"/>
      <c r="Q117" s="51"/>
    </row>
    <row r="118" spans="1:17" ht="15.6" customHeight="1">
      <c r="A118" s="7"/>
      <c r="B118" s="23"/>
      <c r="C118" s="63">
        <v>44406</v>
      </c>
      <c r="D118" s="63">
        <v>44410</v>
      </c>
      <c r="E118" s="23">
        <v>5930</v>
      </c>
      <c r="F118" s="24">
        <f>F117+E118</f>
        <v>14830</v>
      </c>
      <c r="G118" s="69">
        <v>37.802399999999999</v>
      </c>
      <c r="H118" s="25">
        <f t="shared" si="64"/>
        <v>224168.23199999999</v>
      </c>
      <c r="I118" s="24">
        <f>I117+H118</f>
        <v>548583.022</v>
      </c>
      <c r="J118" s="52"/>
      <c r="K118" s="20">
        <f t="shared" si="63"/>
        <v>0.39986513823331088</v>
      </c>
      <c r="L118" s="47">
        <f>K118*G118</f>
        <v>15.115861901550911</v>
      </c>
      <c r="M118" s="38">
        <f>SUM(L114:L118)</f>
        <v>36.991437761294677</v>
      </c>
      <c r="N118" s="35"/>
      <c r="O118" s="51"/>
      <c r="P118" s="51"/>
      <c r="Q118" s="51"/>
    </row>
    <row r="119" spans="1:17" ht="8.25" customHeight="1" thickBo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35"/>
      <c r="M119" s="35"/>
      <c r="N119" s="35"/>
      <c r="O119" s="51"/>
      <c r="P119" s="51"/>
      <c r="Q119" s="51"/>
    </row>
    <row r="120" spans="1:17" ht="15.75" thickBot="1">
      <c r="B120" s="31" t="s">
        <v>42</v>
      </c>
      <c r="F120" s="19">
        <f>F15+F10+F20+F25+F30+F35+F38+F43+F48+F53+F58+F63+F68+F73+F78+F83+F88+F93+F98+F103+F108+F113+F118</f>
        <v>1672817</v>
      </c>
      <c r="I120" s="19">
        <f>I15+I10+I20+I25+I30+I35+I38+I43+I48+I53+I58+I63+I68+I73+I78+I83+I88+I93+I98+I103+I108+I113+I118</f>
        <v>56527313.225855991</v>
      </c>
    </row>
    <row r="122" spans="1:17">
      <c r="F122" s="61"/>
    </row>
    <row r="123" spans="1:17">
      <c r="F123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7C36A4-D1F1-49C0-A51A-9488D1DA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2021-07-30T09:37:34Z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