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christine_disch_arcadis_com/Documents/Desktop/"/>
    </mc:Choice>
  </mc:AlternateContent>
  <xr:revisionPtr revIDLastSave="0" documentId="8_{746F0018-CCF7-43A9-8463-3097CE5844B1}" xr6:coauthVersionLast="46" xr6:coauthVersionMax="46" xr10:uidLastSave="{00000000-0000-0000-0000-000000000000}"/>
  <bookViews>
    <workbookView xWindow="0" yWindow="765" windowWidth="28800" windowHeight="15435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D36" i="1"/>
  <c r="D31" i="1"/>
  <c r="C37" i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D55" i="1" s="1"/>
  <c r="C31" i="1"/>
  <c r="C32" i="1" s="1"/>
  <c r="C33" i="1" s="1"/>
  <c r="C34" i="1" s="1"/>
  <c r="C35" i="1" s="1"/>
  <c r="D35" i="1" s="1"/>
  <c r="H55" i="1"/>
  <c r="H54" i="1"/>
  <c r="H53" i="1"/>
  <c r="H52" i="1"/>
  <c r="H51" i="1"/>
  <c r="I51" i="1" s="1"/>
  <c r="I52" i="1" s="1"/>
  <c r="I53" i="1" s="1"/>
  <c r="I54" i="1" s="1"/>
  <c r="F51" i="1"/>
  <c r="F52" i="1" s="1"/>
  <c r="F53" i="1" s="1"/>
  <c r="F54" i="1" s="1"/>
  <c r="F55" i="1" s="1"/>
  <c r="H50" i="1"/>
  <c r="H49" i="1"/>
  <c r="H48" i="1"/>
  <c r="H47" i="1"/>
  <c r="H46" i="1"/>
  <c r="I46" i="1" s="1"/>
  <c r="I47" i="1" s="1"/>
  <c r="I48" i="1" s="1"/>
  <c r="I49" i="1" s="1"/>
  <c r="F46" i="1"/>
  <c r="F47" i="1" s="1"/>
  <c r="F48" i="1" s="1"/>
  <c r="F49" i="1" s="1"/>
  <c r="F50" i="1" s="1"/>
  <c r="H45" i="1"/>
  <c r="H44" i="1"/>
  <c r="H43" i="1"/>
  <c r="H42" i="1"/>
  <c r="H41" i="1"/>
  <c r="I41" i="1" s="1"/>
  <c r="I42" i="1" s="1"/>
  <c r="I43" i="1" s="1"/>
  <c r="I44" i="1" s="1"/>
  <c r="F41" i="1"/>
  <c r="F42" i="1" s="1"/>
  <c r="F43" i="1" s="1"/>
  <c r="F44" i="1" s="1"/>
  <c r="F45" i="1" s="1"/>
  <c r="H40" i="1"/>
  <c r="H39" i="1"/>
  <c r="H38" i="1"/>
  <c r="H37" i="1"/>
  <c r="H36" i="1"/>
  <c r="I36" i="1" s="1"/>
  <c r="I37" i="1" s="1"/>
  <c r="I38" i="1" s="1"/>
  <c r="I39" i="1" s="1"/>
  <c r="F36" i="1"/>
  <c r="F37" i="1" s="1"/>
  <c r="F38" i="1" s="1"/>
  <c r="F39" i="1" s="1"/>
  <c r="F40" i="1" s="1"/>
  <c r="D41" i="1" l="1"/>
  <c r="D49" i="1"/>
  <c r="D42" i="1"/>
  <c r="D50" i="1"/>
  <c r="D43" i="1"/>
  <c r="D51" i="1"/>
  <c r="D44" i="1"/>
  <c r="D52" i="1"/>
  <c r="D37" i="1"/>
  <c r="D45" i="1"/>
  <c r="D53" i="1"/>
  <c r="D38" i="1"/>
  <c r="D46" i="1"/>
  <c r="D54" i="1"/>
  <c r="D40" i="1"/>
  <c r="D48" i="1"/>
  <c r="D39" i="1"/>
  <c r="D47" i="1"/>
  <c r="D33" i="1"/>
  <c r="D34" i="1"/>
  <c r="D32" i="1"/>
  <c r="I55" i="1"/>
  <c r="I50" i="1"/>
  <c r="I45" i="1"/>
  <c r="I40" i="1"/>
  <c r="H35" i="1" l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K31" i="1" l="1"/>
  <c r="F60" i="1"/>
  <c r="L55" i="1"/>
  <c r="L48" i="1"/>
  <c r="L45" i="1"/>
  <c r="L38" i="1"/>
  <c r="L42" i="1"/>
  <c r="L51" i="1"/>
  <c r="M55" i="1" s="1"/>
  <c r="L41" i="1"/>
  <c r="M45" i="1" s="1"/>
  <c r="L54" i="1"/>
  <c r="L47" i="1"/>
  <c r="L44" i="1"/>
  <c r="L37" i="1"/>
  <c r="L50" i="1"/>
  <c r="L36" i="1"/>
  <c r="M40" i="1" s="1"/>
  <c r="L53" i="1"/>
  <c r="L43" i="1"/>
  <c r="L40" i="1"/>
  <c r="L49" i="1"/>
  <c r="L39" i="1"/>
  <c r="L46" i="1"/>
  <c r="M50" i="1" s="1"/>
  <c r="L52" i="1"/>
  <c r="K26" i="1"/>
  <c r="K30" i="1"/>
  <c r="K29" i="1"/>
  <c r="K28" i="1"/>
  <c r="I7" i="1"/>
  <c r="I8" i="1" s="1"/>
  <c r="I9" i="1" s="1"/>
  <c r="I10" i="1" s="1"/>
  <c r="I32" i="1"/>
  <c r="I33" i="1" s="1"/>
  <c r="I34" i="1" s="1"/>
  <c r="I35" i="1" s="1"/>
  <c r="I60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6" i="1"/>
  <c r="L27" i="1"/>
  <c r="L28" i="1"/>
  <c r="L29" i="1"/>
  <c r="L31" i="1"/>
  <c r="L30" i="1"/>
  <c r="K32" i="1"/>
  <c r="L32" i="1" s="1"/>
  <c r="M35" i="1" l="1"/>
  <c r="O55" i="1"/>
  <c r="P55" i="1" s="1"/>
  <c r="O48" i="1"/>
  <c r="P48" i="1" s="1"/>
  <c r="O40" i="1"/>
  <c r="P40" i="1" s="1"/>
  <c r="O52" i="1"/>
  <c r="P52" i="1" s="1"/>
  <c r="O50" i="1"/>
  <c r="P50" i="1" s="1"/>
  <c r="O54" i="1"/>
  <c r="P54" i="1" s="1"/>
  <c r="O47" i="1"/>
  <c r="P47" i="1" s="1"/>
  <c r="O45" i="1"/>
  <c r="P45" i="1" s="1"/>
  <c r="O43" i="1"/>
  <c r="P43" i="1" s="1"/>
  <c r="O39" i="1"/>
  <c r="P39" i="1" s="1"/>
  <c r="O41" i="1"/>
  <c r="P41" i="1" s="1"/>
  <c r="O46" i="1"/>
  <c r="P46" i="1" s="1"/>
  <c r="O51" i="1"/>
  <c r="P51" i="1" s="1"/>
  <c r="O49" i="1"/>
  <c r="P49" i="1" s="1"/>
  <c r="O36" i="1"/>
  <c r="P36" i="1" s="1"/>
  <c r="O42" i="1"/>
  <c r="P42" i="1" s="1"/>
  <c r="O53" i="1"/>
  <c r="P53" i="1" s="1"/>
  <c r="O38" i="1"/>
  <c r="P38" i="1" s="1"/>
  <c r="O44" i="1"/>
  <c r="P44" i="1" s="1"/>
  <c r="O37" i="1"/>
  <c r="P37" i="1" s="1"/>
  <c r="M30" i="1"/>
  <c r="M25" i="1"/>
  <c r="M15" i="1"/>
  <c r="M20" i="1"/>
  <c r="M10" i="1"/>
  <c r="O13" i="1"/>
  <c r="P13" i="1" s="1"/>
  <c r="O34" i="1"/>
  <c r="P34" i="1" s="1"/>
  <c r="O25" i="1"/>
  <c r="P25" i="1" s="1"/>
  <c r="O14" i="1"/>
  <c r="P14" i="1" s="1"/>
  <c r="O6" i="1"/>
  <c r="O26" i="1"/>
  <c r="P26" i="1" s="1"/>
  <c r="O16" i="1"/>
  <c r="P16" i="1" s="1"/>
  <c r="O7" i="1"/>
  <c r="P7" i="1" s="1"/>
  <c r="O27" i="1"/>
  <c r="P27" i="1" s="1"/>
  <c r="O17" i="1"/>
  <c r="P17" i="1" s="1"/>
  <c r="O8" i="1"/>
  <c r="P8" i="1" s="1"/>
  <c r="O28" i="1"/>
  <c r="P28" i="1" s="1"/>
  <c r="O18" i="1"/>
  <c r="P18" i="1" s="1"/>
  <c r="O9" i="1"/>
  <c r="P9" i="1" s="1"/>
  <c r="O30" i="1"/>
  <c r="P30" i="1" s="1"/>
  <c r="O19" i="1"/>
  <c r="P19" i="1" s="1"/>
  <c r="O29" i="1"/>
  <c r="P29" i="1" s="1"/>
  <c r="O20" i="1"/>
  <c r="P20" i="1" s="1"/>
  <c r="O10" i="1"/>
  <c r="P10" i="1" s="1"/>
  <c r="O31" i="1"/>
  <c r="P31" i="1" s="1"/>
  <c r="O21" i="1"/>
  <c r="P21" i="1" s="1"/>
  <c r="O11" i="1"/>
  <c r="P11" i="1" s="1"/>
  <c r="O32" i="1"/>
  <c r="P32" i="1" s="1"/>
  <c r="O22" i="1"/>
  <c r="P22" i="1" s="1"/>
  <c r="O12" i="1"/>
  <c r="P12" i="1" s="1"/>
  <c r="O33" i="1"/>
  <c r="P33" i="1" s="1"/>
  <c r="O23" i="1"/>
  <c r="P23" i="1" s="1"/>
  <c r="O35" i="1"/>
  <c r="P35" i="1" s="1"/>
  <c r="O24" i="1"/>
  <c r="P24" i="1" s="1"/>
  <c r="O15" i="1"/>
  <c r="P15" i="1" s="1"/>
  <c r="O60" i="1" l="1"/>
  <c r="P6" i="1"/>
  <c r="P60" i="1" s="1"/>
</calcChain>
</file>

<file path=xl/sharedStrings.xml><?xml version="1.0" encoding="utf-8"?>
<sst xmlns="http://schemas.openxmlformats.org/spreadsheetml/2006/main" count="25" uniqueCount="24">
  <si>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</si>
  <si>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</si>
  <si>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</si>
  <si>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</si>
  <si>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</si>
  <si>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</si>
  <si>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</si>
  <si>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</si>
  <si>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</si>
  <si>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</si>
  <si>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</si>
  <si>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</si>
  <si>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</si>
  <si>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</si>
  <si>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</si>
  <si>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</si>
  <si>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</si>
  <si>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</si>
  <si>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</si>
  <si>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</si>
  <si>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</si>
  <si>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</si>
  <si>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Week 10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</si>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</sst>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9" fontId="0" fillId="0" borderId="0" xfId="0" applyNumberForma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165" fontId="2" fillId="2" borderId="2" xfId="0" applyNumberFormat="1" applyFont="1" applyFill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9" fontId="0" fillId="0" borderId="0" xfId="1" applyNumberFormat="1" applyFont="1" applyFill="1" applyBorder="1"/>
    <xf numFmtId="44" fontId="0" fillId="0" borderId="0" xfId="2" applyFont="1" applyFill="1" applyBorder="1"/>
    <xf numFmtId="44" fontId="2" fillId="0" borderId="0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Q60"/>
  <sheetViews>
    <sheetView showGridLines="0" tabSelected="1" topLeftCell="B13" workbookViewId="0">
      <selection activeCell="I62" sqref="I62"/>
    </sheetView>
  </sheetViews>
  <sheetFormatPr defaultRowHeight="15" x14ac:dyDescent="0.25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</cols>
  <sheetData>
    <row r="2" spans="2:16" ht="18.75" x14ac:dyDescent="0.3">
      <c r="B2" s="1" t="s">
        <v>0</v>
      </c>
    </row>
    <row r="3" spans="2:16" x14ac:dyDescent="0.25">
      <c r="B3" s="4" t="s">
        <v>1</v>
      </c>
    </row>
    <row r="5" spans="2:16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  <c r="O5" s="5"/>
      <c r="P5" s="5"/>
    </row>
    <row r="6" spans="2:16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  <c r="O6" s="16">
        <f t="shared" ref="O6:O35" si="1">E6/$F$60</f>
        <v>7.9806750313097224E-2</v>
      </c>
      <c r="P6" s="13">
        <f>O6*G6</f>
        <v>2.2531760009146429</v>
      </c>
    </row>
    <row r="7" spans="2:16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2">E7*G7</f>
        <v>462879.6263</v>
      </c>
      <c r="I7" s="14">
        <f>I6+H7</f>
        <v>1536943.841</v>
      </c>
      <c r="K7" s="15">
        <f t="shared" ref="K7:K10" si="3">E7/$F$10</f>
        <v>0.12411044908035293</v>
      </c>
      <c r="L7" s="3">
        <f t="shared" si="0"/>
        <v>3.5268093983816651</v>
      </c>
      <c r="O7" s="16">
        <f t="shared" si="1"/>
        <v>3.417112624793104E-2</v>
      </c>
      <c r="P7" s="13">
        <f t="shared" ref="P7:P35" si="4">O7*G7</f>
        <v>0.97103064324958199</v>
      </c>
    </row>
    <row r="8" spans="2:16" x14ac:dyDescent="0.25">
      <c r="C8" s="10">
        <v>44250</v>
      </c>
      <c r="D8" s="10">
        <v>44252</v>
      </c>
      <c r="E8" s="11">
        <v>26616</v>
      </c>
      <c r="F8" s="12">
        <f t="shared" ref="F8:F20" si="5">F7+E8</f>
        <v>80948</v>
      </c>
      <c r="G8" s="13">
        <v>28.2758</v>
      </c>
      <c r="H8" s="14">
        <f t="shared" si="2"/>
        <v>752588.69279999996</v>
      </c>
      <c r="I8" s="14">
        <f t="shared" ref="I8:I15" si="6">I7+H8</f>
        <v>2289532.5337999999</v>
      </c>
      <c r="K8" s="15">
        <f t="shared" si="3"/>
        <v>0.20279475184005608</v>
      </c>
      <c r="L8" s="3">
        <f t="shared" si="0"/>
        <v>5.734183844079058</v>
      </c>
      <c r="O8" s="16">
        <f t="shared" si="1"/>
        <v>5.5835146185458442E-2</v>
      </c>
      <c r="P8" s="13">
        <f t="shared" si="4"/>
        <v>1.5787834265107858</v>
      </c>
    </row>
    <row r="9" spans="2:16" ht="15.75" thickBot="1" x14ac:dyDescent="0.3">
      <c r="C9" s="10">
        <v>44251</v>
      </c>
      <c r="D9" s="10">
        <v>44253</v>
      </c>
      <c r="E9" s="11">
        <v>26671</v>
      </c>
      <c r="F9" s="12">
        <f t="shared" si="5"/>
        <v>107619</v>
      </c>
      <c r="G9" s="13">
        <v>28.4619</v>
      </c>
      <c r="H9" s="14">
        <f t="shared" si="2"/>
        <v>759107.33490000002</v>
      </c>
      <c r="I9" s="14">
        <f t="shared" si="6"/>
        <v>3048639.8687</v>
      </c>
      <c r="K9" s="15">
        <f t="shared" si="3"/>
        <v>0.20321381223046797</v>
      </c>
      <c r="L9" s="3">
        <f t="shared" si="0"/>
        <v>5.7838512023223565</v>
      </c>
      <c r="O9" s="16">
        <f t="shared" si="1"/>
        <v>5.5950525394964014E-2</v>
      </c>
      <c r="P9" s="13">
        <f t="shared" si="4"/>
        <v>1.5924582587389262</v>
      </c>
    </row>
    <row r="10" spans="2:16" ht="15.75" thickBot="1" x14ac:dyDescent="0.3">
      <c r="B10" s="5"/>
      <c r="C10" s="17">
        <v>44252</v>
      </c>
      <c r="D10" s="17">
        <v>44256</v>
      </c>
      <c r="E10" s="18">
        <v>23627</v>
      </c>
      <c r="F10" s="22">
        <f>F9+E10</f>
        <v>131246</v>
      </c>
      <c r="G10" s="19">
        <v>28.953700000000001</v>
      </c>
      <c r="H10" s="20">
        <f t="shared" si="2"/>
        <v>684089.0699</v>
      </c>
      <c r="I10" s="21">
        <f t="shared" si="6"/>
        <v>3732728.9386</v>
      </c>
      <c r="K10" s="15">
        <f t="shared" si="3"/>
        <v>0.18002072444112582</v>
      </c>
      <c r="L10" s="3">
        <f t="shared" si="0"/>
        <v>5.2122660492510251</v>
      </c>
      <c r="M10" s="25">
        <f>SUM(L6:L10)</f>
        <v>28.440706296572849</v>
      </c>
      <c r="O10" s="16">
        <f t="shared" si="1"/>
        <v>4.9564810599783085E-2</v>
      </c>
      <c r="P10" s="13">
        <f t="shared" si="4"/>
        <v>1.4350846566629396</v>
      </c>
    </row>
    <row r="11" spans="2:16" x14ac:dyDescent="0.25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2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  <c r="O11" s="16">
        <f t="shared" si="1"/>
        <v>2.6304361963460452E-2</v>
      </c>
      <c r="P11" s="13">
        <f t="shared" si="4"/>
        <v>0.74330339949107271</v>
      </c>
    </row>
    <row r="12" spans="2:16" x14ac:dyDescent="0.25">
      <c r="C12" s="10">
        <v>44256</v>
      </c>
      <c r="D12" s="10">
        <v>44258</v>
      </c>
      <c r="E12" s="11">
        <v>26702</v>
      </c>
      <c r="F12" s="12">
        <f t="shared" si="5"/>
        <v>39241</v>
      </c>
      <c r="G12" s="13">
        <v>28.7987</v>
      </c>
      <c r="H12" s="14">
        <f t="shared" si="2"/>
        <v>768982.88740000001</v>
      </c>
      <c r="I12" s="14">
        <f t="shared" si="6"/>
        <v>1123307.4416</v>
      </c>
      <c r="K12" s="15">
        <f>E12/$F$15</f>
        <v>0.220160944559876</v>
      </c>
      <c r="L12" s="3">
        <f t="shared" si="0"/>
        <v>6.3403489940965008</v>
      </c>
      <c r="O12" s="16">
        <f t="shared" si="1"/>
        <v>5.6015557313048969E-2</v>
      </c>
      <c r="P12" s="13">
        <f t="shared" si="4"/>
        <v>1.6131752303913034</v>
      </c>
    </row>
    <row r="13" spans="2:16" x14ac:dyDescent="0.25">
      <c r="C13" s="10">
        <v>44257</v>
      </c>
      <c r="D13" s="10">
        <v>44259</v>
      </c>
      <c r="E13" s="11">
        <v>20458</v>
      </c>
      <c r="F13" s="12">
        <f t="shared" si="5"/>
        <v>59699</v>
      </c>
      <c r="G13" s="13">
        <v>28.603000000000002</v>
      </c>
      <c r="H13" s="14">
        <f t="shared" si="2"/>
        <v>585160.174</v>
      </c>
      <c r="I13" s="14">
        <f t="shared" si="6"/>
        <v>1708467.6156000001</v>
      </c>
      <c r="K13" s="15">
        <f>E13/F15</f>
        <v>0.1686784736651166</v>
      </c>
      <c r="L13" s="3">
        <f t="shared" si="0"/>
        <v>4.8247103822433299</v>
      </c>
      <c r="O13" s="16">
        <f t="shared" si="1"/>
        <v>4.2916870328453142E-2</v>
      </c>
      <c r="P13" s="13">
        <f t="shared" si="4"/>
        <v>1.2275512420047452</v>
      </c>
    </row>
    <row r="14" spans="2:16" ht="15.6" customHeight="1" thickBot="1" x14ac:dyDescent="0.3">
      <c r="C14" s="10">
        <v>44258</v>
      </c>
      <c r="D14" s="10">
        <v>44260</v>
      </c>
      <c r="E14" s="11">
        <v>16118</v>
      </c>
      <c r="F14" s="12">
        <f t="shared" si="5"/>
        <v>75817</v>
      </c>
      <c r="G14" s="13">
        <v>28.8111</v>
      </c>
      <c r="H14" s="14">
        <f t="shared" si="2"/>
        <v>464377.30979999999</v>
      </c>
      <c r="I14" s="14">
        <f t="shared" si="6"/>
        <v>2172844.9254000001</v>
      </c>
      <c r="K14" s="15">
        <f>E14/F15</f>
        <v>0.13289469344678606</v>
      </c>
      <c r="L14" s="3">
        <f t="shared" si="0"/>
        <v>3.828842302364698</v>
      </c>
      <c r="O14" s="16">
        <f t="shared" si="1"/>
        <v>3.3812401796559186E-2</v>
      </c>
      <c r="P14" s="13">
        <f t="shared" si="4"/>
        <v>0.97417248940084633</v>
      </c>
    </row>
    <row r="15" spans="2:16" ht="15.6" customHeight="1" thickBot="1" x14ac:dyDescent="0.3">
      <c r="B15" s="5"/>
      <c r="C15" s="17">
        <v>44259</v>
      </c>
      <c r="D15" s="17">
        <v>44263</v>
      </c>
      <c r="E15" s="30">
        <v>45467</v>
      </c>
      <c r="F15" s="22">
        <f t="shared" si="5"/>
        <v>121284</v>
      </c>
      <c r="G15" s="19">
        <v>28.456299999999999</v>
      </c>
      <c r="H15" s="20">
        <f t="shared" si="2"/>
        <v>1293822.5921</v>
      </c>
      <c r="I15" s="21">
        <f t="shared" si="6"/>
        <v>3466667.5175000001</v>
      </c>
      <c r="J15" s="5"/>
      <c r="K15" s="23">
        <f>E15/F15</f>
        <v>0.37488044589558389</v>
      </c>
      <c r="L15" s="24">
        <f t="shared" si="0"/>
        <v>10.667710432538504</v>
      </c>
      <c r="M15" s="25">
        <f>SUM(L11:L15)</f>
        <v>28.583057266416013</v>
      </c>
      <c r="O15" s="16">
        <f t="shared" si="1"/>
        <v>9.538084579253979E-2</v>
      </c>
      <c r="P15" s="13">
        <f t="shared" si="4"/>
        <v>2.7141859621262499</v>
      </c>
    </row>
    <row r="16" spans="2:16" ht="15.6" customHeight="1" x14ac:dyDescent="0.25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2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  <c r="O16" s="16">
        <f t="shared" si="1"/>
        <v>5.6802233741496025E-2</v>
      </c>
      <c r="P16" s="13">
        <f t="shared" si="4"/>
        <v>1.5966199068994669</v>
      </c>
    </row>
    <row r="17" spans="1:16" ht="15.6" customHeight="1" x14ac:dyDescent="0.25">
      <c r="C17" s="10">
        <v>44263</v>
      </c>
      <c r="D17" s="10">
        <v>44265</v>
      </c>
      <c r="E17" s="11">
        <v>6415</v>
      </c>
      <c r="F17" s="12">
        <f t="shared" si="5"/>
        <v>33492</v>
      </c>
      <c r="G17" s="13">
        <v>28.556000000000001</v>
      </c>
      <c r="H17" s="14">
        <f t="shared" si="2"/>
        <v>183186.74000000002</v>
      </c>
      <c r="I17" s="14">
        <f t="shared" ref="I17:I20" si="7">I16+H17</f>
        <v>944277.88679999998</v>
      </c>
      <c r="K17" s="15">
        <f>E17/$F$20</f>
        <v>8.8861492429804276E-2</v>
      </c>
      <c r="L17" s="3">
        <f t="shared" si="0"/>
        <v>2.5375287778254911</v>
      </c>
      <c r="O17" s="16">
        <f t="shared" si="1"/>
        <v>1.3457411435967686E-2</v>
      </c>
      <c r="P17" s="13">
        <f t="shared" si="4"/>
        <v>0.38428984096549323</v>
      </c>
    </row>
    <row r="18" spans="1:16" ht="15.6" customHeight="1" x14ac:dyDescent="0.25">
      <c r="A18" s="9"/>
      <c r="B18" s="9"/>
      <c r="C18" s="10">
        <v>44264</v>
      </c>
      <c r="D18" s="10">
        <v>44266</v>
      </c>
      <c r="E18" s="11">
        <v>5442</v>
      </c>
      <c r="F18" s="12">
        <f t="shared" si="5"/>
        <v>38934</v>
      </c>
      <c r="G18" s="13">
        <v>29.476299999999998</v>
      </c>
      <c r="H18" s="14">
        <f t="shared" si="2"/>
        <v>160410.0246</v>
      </c>
      <c r="I18" s="14">
        <f t="shared" si="7"/>
        <v>1104687.9114000001</v>
      </c>
      <c r="K18" s="15">
        <f>E18/$F$20</f>
        <v>7.5383358036320319E-2</v>
      </c>
      <c r="L18" s="3">
        <f t="shared" si="0"/>
        <v>2.2220224764859884</v>
      </c>
      <c r="O18" s="16">
        <f t="shared" si="1"/>
        <v>1.1416248329623718E-2</v>
      </c>
      <c r="P18" s="13">
        <f t="shared" si="4"/>
        <v>0.33650876063848756</v>
      </c>
    </row>
    <row r="19" spans="1:16" ht="15.6" customHeight="1" thickBot="1" x14ac:dyDescent="0.3">
      <c r="A19" s="9"/>
      <c r="B19" s="9"/>
      <c r="C19" s="10">
        <v>44265</v>
      </c>
      <c r="D19" s="10">
        <v>44267</v>
      </c>
      <c r="E19" s="11">
        <v>9488</v>
      </c>
      <c r="F19" s="12">
        <f t="shared" si="5"/>
        <v>48422</v>
      </c>
      <c r="G19" s="13">
        <v>29.832699999999999</v>
      </c>
      <c r="H19" s="14">
        <f t="shared" si="2"/>
        <v>283052.65759999998</v>
      </c>
      <c r="I19" s="14">
        <f t="shared" si="7"/>
        <v>1387740.5690000001</v>
      </c>
      <c r="K19" s="15">
        <f>E19/$F$20</f>
        <v>0.13142912551426078</v>
      </c>
      <c r="L19" s="3">
        <f t="shared" si="0"/>
        <v>3.9208856727292876</v>
      </c>
      <c r="O19" s="16">
        <f t="shared" si="1"/>
        <v>1.9903962541615184E-2</v>
      </c>
      <c r="P19" s="13">
        <f t="shared" si="4"/>
        <v>0.59378894331524323</v>
      </c>
    </row>
    <row r="20" spans="1:16" ht="15.6" customHeight="1" thickBot="1" x14ac:dyDescent="0.3">
      <c r="A20" s="9"/>
      <c r="B20" s="26"/>
      <c r="C20" s="17">
        <v>44266</v>
      </c>
      <c r="D20" s="17">
        <v>44270</v>
      </c>
      <c r="E20" s="30">
        <v>23769</v>
      </c>
      <c r="F20" s="27">
        <f t="shared" si="5"/>
        <v>72191</v>
      </c>
      <c r="G20" s="19">
        <v>30.288599999999999</v>
      </c>
      <c r="H20" s="28">
        <f t="shared" si="2"/>
        <v>719929.73340000003</v>
      </c>
      <c r="I20" s="21">
        <f t="shared" si="7"/>
        <v>2107670.3024000004</v>
      </c>
      <c r="K20" s="23">
        <f>E20/$F$20</f>
        <v>0.32925156875510797</v>
      </c>
      <c r="L20" s="24">
        <f t="shared" si="0"/>
        <v>9.9725690653959624</v>
      </c>
      <c r="M20" s="25">
        <f>SUM(L16:L20)</f>
        <v>29.195748810793589</v>
      </c>
      <c r="O20" s="16">
        <f t="shared" si="1"/>
        <v>4.9862698740688376E-2</v>
      </c>
      <c r="P20" s="13">
        <f t="shared" si="4"/>
        <v>1.5102713370772138</v>
      </c>
    </row>
    <row r="21" spans="1:16" ht="15.6" customHeight="1" x14ac:dyDescent="0.25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  <c r="O21" s="16">
        <f t="shared" si="1"/>
        <v>2.0604629013885364E-2</v>
      </c>
      <c r="P21" s="13">
        <f t="shared" si="4"/>
        <v>0.62205993131790338</v>
      </c>
    </row>
    <row r="22" spans="1:16" ht="15.6" customHeight="1" x14ac:dyDescent="0.25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8">F21+E22</f>
        <v>15817</v>
      </c>
      <c r="G22" s="13">
        <v>30.383800000000001</v>
      </c>
      <c r="H22" s="14">
        <f t="shared" si="2"/>
        <v>182150.88099999999</v>
      </c>
      <c r="I22" s="14">
        <f t="shared" ref="I22:I24" si="9">I21+H22</f>
        <v>478680.00760000001</v>
      </c>
      <c r="K22" s="15">
        <f>E22/$F$25</f>
        <v>0.1153949799815214</v>
      </c>
      <c r="L22" s="3">
        <f>K22*G22</f>
        <v>3.5061379927625502</v>
      </c>
      <c r="O22" s="16">
        <f t="shared" si="1"/>
        <v>1.2576333836106979E-2</v>
      </c>
      <c r="P22" s="13">
        <f t="shared" si="4"/>
        <v>0.38211681200950726</v>
      </c>
    </row>
    <row r="23" spans="1:16" ht="15.6" customHeight="1" x14ac:dyDescent="0.25">
      <c r="A23" s="9"/>
      <c r="B23" s="9"/>
      <c r="C23" s="10">
        <v>44271</v>
      </c>
      <c r="D23" s="10">
        <v>44273</v>
      </c>
      <c r="E23" s="11">
        <v>10000</v>
      </c>
      <c r="F23" s="12">
        <f t="shared" si="8"/>
        <v>25817</v>
      </c>
      <c r="G23" s="13">
        <v>31.323599999999999</v>
      </c>
      <c r="H23" s="14">
        <f t="shared" si="2"/>
        <v>313236</v>
      </c>
      <c r="I23" s="14">
        <f t="shared" si="9"/>
        <v>791916.00760000001</v>
      </c>
      <c r="K23" s="15">
        <f>E23/$F$25</f>
        <v>0.19248537111179551</v>
      </c>
      <c r="L23" s="3">
        <f>K23*G23</f>
        <v>6.0293347705574378</v>
      </c>
      <c r="O23" s="16">
        <f t="shared" si="1"/>
        <v>2.0978038091921569E-2</v>
      </c>
      <c r="P23" s="13">
        <f t="shared" si="4"/>
        <v>0.65710767397611447</v>
      </c>
    </row>
    <row r="24" spans="1:16" ht="15.6" customHeight="1" thickBot="1" x14ac:dyDescent="0.3">
      <c r="A24" s="9"/>
      <c r="B24" s="9"/>
      <c r="C24" s="10">
        <v>44272</v>
      </c>
      <c r="D24" s="31" t="s">
        <v>14</v>
      </c>
      <c r="E24" s="11">
        <v>14789</v>
      </c>
      <c r="F24" s="12">
        <f t="shared" si="8"/>
        <v>40606</v>
      </c>
      <c r="G24" s="13">
        <v>32.171599999999998</v>
      </c>
      <c r="H24" s="14">
        <f t="shared" si="2"/>
        <v>475785.79239999998</v>
      </c>
      <c r="I24" s="14">
        <f t="shared" si="9"/>
        <v>1267701.8</v>
      </c>
      <c r="K24" s="15">
        <f>E24/$F$25</f>
        <v>0.28466661533723436</v>
      </c>
      <c r="L24" s="3">
        <f>K24*G24</f>
        <v>9.1581804819833685</v>
      </c>
      <c r="O24" s="16">
        <f t="shared" si="1"/>
        <v>3.1024420534142807E-2</v>
      </c>
      <c r="P24" s="13">
        <f t="shared" si="4"/>
        <v>0.99810524765622866</v>
      </c>
    </row>
    <row r="25" spans="1:16" ht="15.6" customHeight="1" thickBot="1" x14ac:dyDescent="0.3">
      <c r="A25" s="9"/>
      <c r="B25" s="26"/>
      <c r="C25" s="17">
        <v>44273</v>
      </c>
      <c r="D25" s="32" t="s">
        <v>15</v>
      </c>
      <c r="E25" s="30">
        <v>11346</v>
      </c>
      <c r="F25" s="27">
        <f t="shared" si="8"/>
        <v>51952</v>
      </c>
      <c r="G25" s="19">
        <v>32.3767</v>
      </c>
      <c r="H25" s="20">
        <f t="shared" si="2"/>
        <v>367346.03820000001</v>
      </c>
      <c r="I25" s="21">
        <f>I24+H25</f>
        <v>1635047.8382000001</v>
      </c>
      <c r="K25" s="23">
        <f>E25/$F$25</f>
        <v>0.21839390206344317</v>
      </c>
      <c r="L25" s="24">
        <f>K25*G25</f>
        <v>7.0708738489374801</v>
      </c>
      <c r="M25" s="25">
        <f>SUM(L21:L25)</f>
        <v>31.472278992146595</v>
      </c>
      <c r="O25" s="16">
        <f t="shared" si="1"/>
        <v>2.380168201909421E-2</v>
      </c>
      <c r="P25" s="13">
        <f t="shared" si="4"/>
        <v>0.77061991822760745</v>
      </c>
    </row>
    <row r="26" spans="1:16" ht="15.6" customHeight="1" x14ac:dyDescent="0.25">
      <c r="A26" s="9"/>
      <c r="B26" s="9" t="s">
        <v>16</v>
      </c>
      <c r="C26" s="10">
        <v>44274</v>
      </c>
      <c r="D26" s="31">
        <v>44278</v>
      </c>
      <c r="E26" s="33">
        <v>11660</v>
      </c>
      <c r="F26" s="12">
        <f>E26</f>
        <v>11660</v>
      </c>
      <c r="G26" s="13">
        <v>32.428600000000003</v>
      </c>
      <c r="H26" s="14">
        <f t="shared" si="2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10">K26*G26</f>
        <v>4.3910983161073052</v>
      </c>
      <c r="O26" s="16">
        <f t="shared" si="1"/>
        <v>2.4460392415180547E-2</v>
      </c>
      <c r="P26" s="13">
        <f t="shared" si="4"/>
        <v>0.79321628147492396</v>
      </c>
    </row>
    <row r="27" spans="1:16" ht="15.6" customHeight="1" x14ac:dyDescent="0.25">
      <c r="A27" s="9"/>
      <c r="B27" s="9"/>
      <c r="C27" s="10">
        <v>44277</v>
      </c>
      <c r="D27" s="31">
        <v>44279</v>
      </c>
      <c r="E27" s="33">
        <v>46120</v>
      </c>
      <c r="F27" s="12">
        <f t="shared" ref="F27:F30" si="11">F26+E27</f>
        <v>57780</v>
      </c>
      <c r="G27" s="13">
        <v>33.027799999999999</v>
      </c>
      <c r="H27" s="14">
        <f t="shared" si="2"/>
        <v>1523242.1359999999</v>
      </c>
      <c r="I27" s="14">
        <f t="shared" ref="I27:I29" si="12">I26+H27</f>
        <v>1901359.612</v>
      </c>
      <c r="K27" s="15">
        <f t="shared" ref="K27:K30" si="13">E27/$F$30</f>
        <v>0.53559400766461507</v>
      </c>
      <c r="L27" s="3">
        <f t="shared" si="10"/>
        <v>17.689491766345373</v>
      </c>
      <c r="O27" s="16">
        <f t="shared" si="1"/>
        <v>9.6750711679942272E-2</v>
      </c>
      <c r="P27" s="13">
        <f t="shared" si="4"/>
        <v>3.1954631552227974</v>
      </c>
    </row>
    <row r="28" spans="1:16" ht="15.6" customHeight="1" x14ac:dyDescent="0.25">
      <c r="A28" s="9"/>
      <c r="B28" s="9"/>
      <c r="C28" s="10">
        <v>44278</v>
      </c>
      <c r="D28" s="31">
        <v>44280</v>
      </c>
      <c r="E28" s="33">
        <v>8720</v>
      </c>
      <c r="F28" s="12">
        <f t="shared" si="11"/>
        <v>66500</v>
      </c>
      <c r="G28" s="13">
        <v>32.984999999999999</v>
      </c>
      <c r="H28" s="14">
        <f t="shared" si="2"/>
        <v>287629.2</v>
      </c>
      <c r="I28" s="14">
        <f t="shared" si="12"/>
        <v>2188988.8119999999</v>
      </c>
      <c r="K28" s="15">
        <f t="shared" si="13"/>
        <v>0.10126582278481013</v>
      </c>
      <c r="L28" s="3">
        <f t="shared" si="10"/>
        <v>3.340253164556962</v>
      </c>
      <c r="O28" s="16">
        <f t="shared" si="1"/>
        <v>1.8292849216155607E-2</v>
      </c>
      <c r="P28" s="13">
        <f t="shared" si="4"/>
        <v>0.60338963139489266</v>
      </c>
    </row>
    <row r="29" spans="1:16" ht="15.6" customHeight="1" thickBot="1" x14ac:dyDescent="0.3">
      <c r="A29" s="9"/>
      <c r="B29" s="9"/>
      <c r="C29" s="10">
        <v>44279</v>
      </c>
      <c r="D29" s="31">
        <v>44281</v>
      </c>
      <c r="E29" s="33">
        <v>1931</v>
      </c>
      <c r="F29" s="12">
        <f t="shared" si="11"/>
        <v>68431</v>
      </c>
      <c r="G29" s="13">
        <v>32.9206</v>
      </c>
      <c r="H29" s="14">
        <f t="shared" si="2"/>
        <v>63569.678599999999</v>
      </c>
      <c r="I29" s="14">
        <f t="shared" si="12"/>
        <v>2252558.4906000001</v>
      </c>
      <c r="K29" s="15">
        <f t="shared" si="13"/>
        <v>2.2424805481361051E-2</v>
      </c>
      <c r="L29" s="3">
        <f t="shared" si="10"/>
        <v>0.73823805132969467</v>
      </c>
      <c r="O29" s="16">
        <f t="shared" si="1"/>
        <v>4.050859155550055E-3</v>
      </c>
      <c r="P29" s="13">
        <f t="shared" si="4"/>
        <v>0.13335671391620113</v>
      </c>
    </row>
    <row r="30" spans="1:16" ht="15.6" customHeight="1" thickBot="1" x14ac:dyDescent="0.3">
      <c r="A30" s="9"/>
      <c r="B30" s="26"/>
      <c r="C30" s="17">
        <v>44280</v>
      </c>
      <c r="D30" s="32">
        <v>44284</v>
      </c>
      <c r="E30" s="30">
        <v>17679</v>
      </c>
      <c r="F30" s="27">
        <f t="shared" si="11"/>
        <v>86110</v>
      </c>
      <c r="G30" s="19">
        <v>33.207799999999999</v>
      </c>
      <c r="H30" s="20">
        <f t="shared" si="2"/>
        <v>587080.69620000001</v>
      </c>
      <c r="I30" s="21">
        <f>I29+H30</f>
        <v>2839639.1868000003</v>
      </c>
      <c r="K30" s="23">
        <f t="shared" si="13"/>
        <v>0.20530716525374521</v>
      </c>
      <c r="L30" s="24">
        <f t="shared" si="10"/>
        <v>6.8177992823133202</v>
      </c>
      <c r="M30" s="25">
        <f>SUM(L26:L30)</f>
        <v>32.976880580652661</v>
      </c>
      <c r="O30" s="16">
        <f t="shared" si="1"/>
        <v>3.708707354270814E-2</v>
      </c>
      <c r="P30" s="13">
        <f t="shared" si="4"/>
        <v>1.2315801207915433</v>
      </c>
    </row>
    <row r="31" spans="1:16" ht="15.6" customHeight="1" x14ac:dyDescent="0.25">
      <c r="A31" s="9"/>
      <c r="B31" s="9" t="s">
        <v>17</v>
      </c>
      <c r="C31" s="10">
        <f t="shared" ref="C31:C55" si="14">+WORKDAY(C30,1)</f>
        <v>44281</v>
      </c>
      <c r="D31" s="31">
        <f t="shared" ref="D31:D55" si="15">IF(C31="","",WORKDAY(C31,2))</f>
        <v>44285</v>
      </c>
      <c r="E31" s="33">
        <v>4000</v>
      </c>
      <c r="F31" s="12">
        <f>E31</f>
        <v>4000</v>
      </c>
      <c r="G31" s="13">
        <v>33.880000000000003</v>
      </c>
      <c r="H31" s="14">
        <f t="shared" si="2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  <c r="O31" s="16">
        <f t="shared" si="1"/>
        <v>8.3912152367686278E-3</v>
      </c>
      <c r="P31" s="13">
        <f t="shared" si="4"/>
        <v>0.2842943722217211</v>
      </c>
    </row>
    <row r="32" spans="1:16" ht="15.6" customHeight="1" x14ac:dyDescent="0.25">
      <c r="A32" s="9"/>
      <c r="B32" s="9"/>
      <c r="C32" s="10">
        <f t="shared" si="14"/>
        <v>44284</v>
      </c>
      <c r="D32" s="31">
        <f t="shared" si="15"/>
        <v>44286</v>
      </c>
      <c r="E32" s="33">
        <v>3368</v>
      </c>
      <c r="F32" s="12">
        <f t="shared" si="8"/>
        <v>7368</v>
      </c>
      <c r="G32" s="13">
        <v>33.675600000000003</v>
      </c>
      <c r="H32" s="14">
        <f t="shared" si="2"/>
        <v>113419.42080000001</v>
      </c>
      <c r="I32" s="14">
        <f t="shared" ref="I32:I34" si="16">I31+H32</f>
        <v>248939.42080000002</v>
      </c>
      <c r="K32" s="15">
        <f t="shared" ref="K32:K35" si="17">E32/$F$35</f>
        <v>0.24219761254134906</v>
      </c>
      <c r="L32" s="3">
        <f t="shared" si="0"/>
        <v>8.1561499208974553</v>
      </c>
      <c r="O32" s="16">
        <f t="shared" si="1"/>
        <v>7.065403229359184E-3</v>
      </c>
      <c r="P32" s="13">
        <f t="shared" si="4"/>
        <v>0.23793169299060815</v>
      </c>
    </row>
    <row r="33" spans="1:17" ht="15.6" customHeight="1" x14ac:dyDescent="0.25">
      <c r="A33" s="9"/>
      <c r="B33" s="9"/>
      <c r="C33" s="10">
        <f t="shared" si="14"/>
        <v>44285</v>
      </c>
      <c r="D33" s="31">
        <f t="shared" si="15"/>
        <v>44287</v>
      </c>
      <c r="E33" s="33">
        <v>0</v>
      </c>
      <c r="F33" s="12">
        <f t="shared" si="8"/>
        <v>7368</v>
      </c>
      <c r="G33" s="13">
        <v>0</v>
      </c>
      <c r="H33" s="14">
        <f t="shared" si="2"/>
        <v>0</v>
      </c>
      <c r="I33" s="14">
        <f t="shared" si="16"/>
        <v>248939.42080000002</v>
      </c>
      <c r="K33" s="15">
        <f t="shared" si="17"/>
        <v>0</v>
      </c>
      <c r="L33" s="3">
        <f t="shared" si="0"/>
        <v>0</v>
      </c>
      <c r="O33" s="16">
        <f t="shared" si="1"/>
        <v>0</v>
      </c>
      <c r="P33" s="13">
        <f t="shared" si="4"/>
        <v>0</v>
      </c>
      <c r="Q33" s="9" t="s">
        <v>18</v>
      </c>
    </row>
    <row r="34" spans="1:17" ht="15.6" customHeight="1" x14ac:dyDescent="0.25">
      <c r="A34" s="9"/>
      <c r="B34" s="9"/>
      <c r="C34" s="10">
        <f t="shared" si="14"/>
        <v>44286</v>
      </c>
      <c r="D34" s="31">
        <f t="shared" si="15"/>
        <v>44288</v>
      </c>
      <c r="E34" s="33">
        <v>0</v>
      </c>
      <c r="F34" s="12">
        <f t="shared" si="8"/>
        <v>7368</v>
      </c>
      <c r="G34" s="13">
        <v>0</v>
      </c>
      <c r="H34" s="14">
        <f t="shared" si="2"/>
        <v>0</v>
      </c>
      <c r="I34" s="14">
        <f t="shared" si="16"/>
        <v>248939.42080000002</v>
      </c>
      <c r="K34" s="15">
        <f t="shared" si="17"/>
        <v>0</v>
      </c>
      <c r="L34" s="3">
        <f t="shared" si="0"/>
        <v>0</v>
      </c>
      <c r="O34" s="16">
        <f t="shared" si="1"/>
        <v>0</v>
      </c>
      <c r="P34" s="13">
        <f t="shared" si="4"/>
        <v>0</v>
      </c>
      <c r="Q34" s="9" t="s">
        <v>18</v>
      </c>
    </row>
    <row r="35" spans="1:17" ht="16.149999999999999" customHeight="1" thickBot="1" x14ac:dyDescent="0.3">
      <c r="A35" s="9"/>
      <c r="B35" s="26"/>
      <c r="C35" s="17">
        <f t="shared" si="14"/>
        <v>44287</v>
      </c>
      <c r="D35" s="32">
        <f t="shared" si="15"/>
        <v>44291</v>
      </c>
      <c r="E35" s="30">
        <v>6538</v>
      </c>
      <c r="F35" s="27">
        <f t="shared" si="8"/>
        <v>13906</v>
      </c>
      <c r="G35" s="19">
        <v>34.7988</v>
      </c>
      <c r="H35" s="20">
        <f t="shared" si="2"/>
        <v>227514.55439999999</v>
      </c>
      <c r="I35" s="21">
        <f>I34+H35</f>
        <v>476453.97519999999</v>
      </c>
      <c r="K35" s="23">
        <f t="shared" si="17"/>
        <v>0.4701567668632245</v>
      </c>
      <c r="L35" s="24">
        <f t="shared" si="0"/>
        <v>16.360891298719977</v>
      </c>
      <c r="M35" s="25">
        <f>SUM(L31:L35)</f>
        <v>34.262474845390479</v>
      </c>
      <c r="O35" s="16">
        <f t="shared" si="1"/>
        <v>1.3715441304498321E-2</v>
      </c>
      <c r="P35" s="13">
        <f t="shared" si="4"/>
        <v>0.47728089886697617</v>
      </c>
    </row>
    <row r="36" spans="1:17" ht="15.6" customHeight="1" x14ac:dyDescent="0.25">
      <c r="A36" s="9"/>
      <c r="B36" s="9" t="s">
        <v>19</v>
      </c>
      <c r="C36" s="10">
        <v>44292</v>
      </c>
      <c r="D36" s="31">
        <f t="shared" si="15"/>
        <v>44294</v>
      </c>
      <c r="E36" s="33"/>
      <c r="F36" s="12">
        <f>E36</f>
        <v>0</v>
      </c>
      <c r="G36" s="13"/>
      <c r="H36" s="14">
        <f t="shared" ref="H36:H55" si="18">E36*G36</f>
        <v>0</v>
      </c>
      <c r="I36" s="14">
        <f>H36</f>
        <v>0</v>
      </c>
      <c r="K36" s="15" t="e">
        <f>E36/$F$40</f>
        <v>#DIV/0!</v>
      </c>
      <c r="L36" s="3" t="e">
        <f t="shared" ref="L36:L55" si="19">K36*G36</f>
        <v>#DIV/0!</v>
      </c>
      <c r="O36" s="16">
        <f t="shared" ref="O36:O55" si="20">E36/$F$60</f>
        <v>0</v>
      </c>
      <c r="P36" s="13">
        <f t="shared" ref="P36:P55" si="21">O36*G36</f>
        <v>0</v>
      </c>
    </row>
    <row r="37" spans="1:17" ht="15.6" customHeight="1" x14ac:dyDescent="0.25">
      <c r="A37" s="9"/>
      <c r="B37" s="9"/>
      <c r="C37" s="10">
        <f t="shared" si="14"/>
        <v>44293</v>
      </c>
      <c r="D37" s="31">
        <f t="shared" si="15"/>
        <v>44295</v>
      </c>
      <c r="E37" s="33"/>
      <c r="F37" s="12">
        <f t="shared" ref="F37:F40" si="22">F36+E37</f>
        <v>0</v>
      </c>
      <c r="G37" s="13"/>
      <c r="H37" s="14">
        <f t="shared" si="18"/>
        <v>0</v>
      </c>
      <c r="I37" s="14">
        <f t="shared" ref="I37:I39" si="23">I36+H37</f>
        <v>0</v>
      </c>
      <c r="K37" s="15" t="e">
        <f>E37/$F$40</f>
        <v>#DIV/0!</v>
      </c>
      <c r="L37" s="3" t="e">
        <f t="shared" si="19"/>
        <v>#DIV/0!</v>
      </c>
      <c r="O37" s="16">
        <f t="shared" si="20"/>
        <v>0</v>
      </c>
      <c r="P37" s="13">
        <f t="shared" si="21"/>
        <v>0</v>
      </c>
    </row>
    <row r="38" spans="1:17" ht="15.6" customHeight="1" x14ac:dyDescent="0.25">
      <c r="A38" s="9"/>
      <c r="B38" s="9"/>
      <c r="C38" s="10">
        <f t="shared" si="14"/>
        <v>44294</v>
      </c>
      <c r="D38" s="31">
        <f t="shared" si="15"/>
        <v>44298</v>
      </c>
      <c r="E38" s="33"/>
      <c r="F38" s="12">
        <f t="shared" si="22"/>
        <v>0</v>
      </c>
      <c r="G38" s="13"/>
      <c r="H38" s="14">
        <f t="shared" si="18"/>
        <v>0</v>
      </c>
      <c r="I38" s="14">
        <f t="shared" si="23"/>
        <v>0</v>
      </c>
      <c r="K38" s="15" t="e">
        <f>E38/$F$40</f>
        <v>#DIV/0!</v>
      </c>
      <c r="L38" s="3" t="e">
        <f t="shared" si="19"/>
        <v>#DIV/0!</v>
      </c>
      <c r="O38" s="16">
        <f t="shared" si="20"/>
        <v>0</v>
      </c>
      <c r="P38" s="13">
        <f t="shared" si="21"/>
        <v>0</v>
      </c>
    </row>
    <row r="39" spans="1:17" ht="15.6" customHeight="1" thickBot="1" x14ac:dyDescent="0.3">
      <c r="A39" s="9"/>
      <c r="B39" s="9"/>
      <c r="C39" s="10">
        <f t="shared" si="14"/>
        <v>44295</v>
      </c>
      <c r="D39" s="31">
        <f t="shared" si="15"/>
        <v>44299</v>
      </c>
      <c r="E39" s="33"/>
      <c r="F39" s="12">
        <f t="shared" si="22"/>
        <v>0</v>
      </c>
      <c r="G39" s="13"/>
      <c r="H39" s="14">
        <f t="shared" si="18"/>
        <v>0</v>
      </c>
      <c r="I39" s="14">
        <f t="shared" si="23"/>
        <v>0</v>
      </c>
      <c r="K39" s="15" t="e">
        <f>E39/$F$40</f>
        <v>#DIV/0!</v>
      </c>
      <c r="L39" s="3" t="e">
        <f t="shared" si="19"/>
        <v>#DIV/0!</v>
      </c>
      <c r="O39" s="16">
        <f t="shared" si="20"/>
        <v>0</v>
      </c>
      <c r="P39" s="13">
        <f t="shared" si="21"/>
        <v>0</v>
      </c>
    </row>
    <row r="40" spans="1:17" ht="15.6" customHeight="1" thickBot="1" x14ac:dyDescent="0.3">
      <c r="A40" s="9"/>
      <c r="B40" s="26"/>
      <c r="C40" s="17">
        <f t="shared" si="14"/>
        <v>44298</v>
      </c>
      <c r="D40" s="32">
        <f t="shared" si="15"/>
        <v>44300</v>
      </c>
      <c r="E40" s="30"/>
      <c r="F40" s="27">
        <f t="shared" si="22"/>
        <v>0</v>
      </c>
      <c r="G40" s="19"/>
      <c r="H40" s="20">
        <f t="shared" si="18"/>
        <v>0</v>
      </c>
      <c r="I40" s="21">
        <f>I39+H40</f>
        <v>0</v>
      </c>
      <c r="K40" s="23" t="e">
        <f>E40/$F$40</f>
        <v>#DIV/0!</v>
      </c>
      <c r="L40" s="24" t="e">
        <f t="shared" si="19"/>
        <v>#DIV/0!</v>
      </c>
      <c r="M40" s="25" t="e">
        <f>SUM(L36:L40)</f>
        <v>#DIV/0!</v>
      </c>
      <c r="O40" s="16">
        <f t="shared" si="20"/>
        <v>0</v>
      </c>
      <c r="P40" s="13">
        <f t="shared" si="21"/>
        <v>0</v>
      </c>
    </row>
    <row r="41" spans="1:17" ht="15.6" customHeight="1" x14ac:dyDescent="0.25">
      <c r="A41" s="9"/>
      <c r="B41" s="9" t="s">
        <v>20</v>
      </c>
      <c r="C41" s="10">
        <f t="shared" si="14"/>
        <v>44299</v>
      </c>
      <c r="D41" s="31">
        <f t="shared" si="15"/>
        <v>44301</v>
      </c>
      <c r="E41" s="33"/>
      <c r="F41" s="12">
        <f>E41</f>
        <v>0</v>
      </c>
      <c r="G41" s="13"/>
      <c r="H41" s="14">
        <f t="shared" si="18"/>
        <v>0</v>
      </c>
      <c r="I41" s="14">
        <f>H41</f>
        <v>0</v>
      </c>
      <c r="K41" s="15" t="e">
        <f>E41/$F$45</f>
        <v>#DIV/0!</v>
      </c>
      <c r="L41" s="3" t="e">
        <f t="shared" si="19"/>
        <v>#DIV/0!</v>
      </c>
      <c r="O41" s="16">
        <f t="shared" si="20"/>
        <v>0</v>
      </c>
      <c r="P41" s="13">
        <f t="shared" si="21"/>
        <v>0</v>
      </c>
    </row>
    <row r="42" spans="1:17" ht="15.6" customHeight="1" x14ac:dyDescent="0.25">
      <c r="A42" s="9"/>
      <c r="B42" s="9"/>
      <c r="C42" s="10">
        <f t="shared" si="14"/>
        <v>44300</v>
      </c>
      <c r="D42" s="31">
        <f t="shared" si="15"/>
        <v>44302</v>
      </c>
      <c r="E42" s="33"/>
      <c r="F42" s="12">
        <f t="shared" ref="F42:F45" si="24">F41+E42</f>
        <v>0</v>
      </c>
      <c r="G42" s="13"/>
      <c r="H42" s="14">
        <f t="shared" si="18"/>
        <v>0</v>
      </c>
      <c r="I42" s="14">
        <f t="shared" ref="I42:I44" si="25">I41+H42</f>
        <v>0</v>
      </c>
      <c r="K42" s="15" t="e">
        <f>E42/$F$45</f>
        <v>#DIV/0!</v>
      </c>
      <c r="L42" s="3" t="e">
        <f t="shared" si="19"/>
        <v>#DIV/0!</v>
      </c>
      <c r="O42" s="16">
        <f t="shared" si="20"/>
        <v>0</v>
      </c>
      <c r="P42" s="13">
        <f t="shared" si="21"/>
        <v>0</v>
      </c>
    </row>
    <row r="43" spans="1:17" ht="15.6" customHeight="1" x14ac:dyDescent="0.25">
      <c r="A43" s="9"/>
      <c r="B43" s="9"/>
      <c r="C43" s="10">
        <f t="shared" si="14"/>
        <v>44301</v>
      </c>
      <c r="D43" s="31">
        <f t="shared" si="15"/>
        <v>44305</v>
      </c>
      <c r="E43" s="33"/>
      <c r="F43" s="12">
        <f t="shared" si="24"/>
        <v>0</v>
      </c>
      <c r="G43" s="13"/>
      <c r="H43" s="14">
        <f t="shared" si="18"/>
        <v>0</v>
      </c>
      <c r="I43" s="14">
        <f t="shared" si="25"/>
        <v>0</v>
      </c>
      <c r="K43" s="15" t="e">
        <f>E43/$F$45</f>
        <v>#DIV/0!</v>
      </c>
      <c r="L43" s="3" t="e">
        <f t="shared" si="19"/>
        <v>#DIV/0!</v>
      </c>
      <c r="O43" s="16">
        <f t="shared" si="20"/>
        <v>0</v>
      </c>
      <c r="P43" s="13">
        <f t="shared" si="21"/>
        <v>0</v>
      </c>
    </row>
    <row r="44" spans="1:17" ht="15.6" customHeight="1" thickBot="1" x14ac:dyDescent="0.3">
      <c r="A44" s="9"/>
      <c r="B44" s="9"/>
      <c r="C44" s="10">
        <f t="shared" si="14"/>
        <v>44302</v>
      </c>
      <c r="D44" s="31">
        <f t="shared" si="15"/>
        <v>44306</v>
      </c>
      <c r="E44" s="33"/>
      <c r="F44" s="12">
        <f t="shared" si="24"/>
        <v>0</v>
      </c>
      <c r="G44" s="13"/>
      <c r="H44" s="14">
        <f t="shared" si="18"/>
        <v>0</v>
      </c>
      <c r="I44" s="14">
        <f t="shared" si="25"/>
        <v>0</v>
      </c>
      <c r="K44" s="15" t="e">
        <f>E44/$F$45</f>
        <v>#DIV/0!</v>
      </c>
      <c r="L44" s="3" t="e">
        <f t="shared" si="19"/>
        <v>#DIV/0!</v>
      </c>
      <c r="O44" s="16">
        <f t="shared" si="20"/>
        <v>0</v>
      </c>
      <c r="P44" s="13">
        <f t="shared" si="21"/>
        <v>0</v>
      </c>
    </row>
    <row r="45" spans="1:17" ht="16.149999999999999" customHeight="1" thickBot="1" x14ac:dyDescent="0.3">
      <c r="A45" s="9"/>
      <c r="B45" s="26"/>
      <c r="C45" s="17">
        <f t="shared" si="14"/>
        <v>44305</v>
      </c>
      <c r="D45" s="32">
        <f t="shared" si="15"/>
        <v>44307</v>
      </c>
      <c r="E45" s="30"/>
      <c r="F45" s="27">
        <f t="shared" si="24"/>
        <v>0</v>
      </c>
      <c r="G45" s="19"/>
      <c r="H45" s="20">
        <f t="shared" si="18"/>
        <v>0</v>
      </c>
      <c r="I45" s="21">
        <f>I44+H45</f>
        <v>0</v>
      </c>
      <c r="K45" s="23" t="e">
        <f>E45/$F$45</f>
        <v>#DIV/0!</v>
      </c>
      <c r="L45" s="24" t="e">
        <f t="shared" si="19"/>
        <v>#DIV/0!</v>
      </c>
      <c r="M45" s="25" t="e">
        <f>SUM(L41:L45)</f>
        <v>#DIV/0!</v>
      </c>
      <c r="O45" s="16">
        <f t="shared" si="20"/>
        <v>0</v>
      </c>
      <c r="P45" s="13">
        <f t="shared" si="21"/>
        <v>0</v>
      </c>
    </row>
    <row r="46" spans="1:17" ht="15.6" customHeight="1" x14ac:dyDescent="0.25">
      <c r="A46" s="9"/>
      <c r="B46" s="9" t="s">
        <v>21</v>
      </c>
      <c r="C46" s="10">
        <f t="shared" si="14"/>
        <v>44306</v>
      </c>
      <c r="D46" s="31">
        <f t="shared" si="15"/>
        <v>44308</v>
      </c>
      <c r="E46" s="33"/>
      <c r="F46" s="12">
        <f>E46</f>
        <v>0</v>
      </c>
      <c r="G46" s="13"/>
      <c r="H46" s="14">
        <f t="shared" si="18"/>
        <v>0</v>
      </c>
      <c r="I46" s="14">
        <f>H46</f>
        <v>0</v>
      </c>
      <c r="K46" s="15" t="e">
        <f>E46/$F$50</f>
        <v>#DIV/0!</v>
      </c>
      <c r="L46" s="3" t="e">
        <f t="shared" si="19"/>
        <v>#DIV/0!</v>
      </c>
      <c r="O46" s="16">
        <f t="shared" si="20"/>
        <v>0</v>
      </c>
      <c r="P46" s="13">
        <f t="shared" si="21"/>
        <v>0</v>
      </c>
    </row>
    <row r="47" spans="1:17" ht="15.6" customHeight="1" x14ac:dyDescent="0.25">
      <c r="A47" s="9"/>
      <c r="B47" s="9"/>
      <c r="C47" s="10">
        <f t="shared" si="14"/>
        <v>44307</v>
      </c>
      <c r="D47" s="31">
        <f t="shared" si="15"/>
        <v>44309</v>
      </c>
      <c r="E47" s="33"/>
      <c r="F47" s="12">
        <f t="shared" ref="F47:F50" si="26">F46+E47</f>
        <v>0</v>
      </c>
      <c r="G47" s="13"/>
      <c r="H47" s="14">
        <f t="shared" si="18"/>
        <v>0</v>
      </c>
      <c r="I47" s="14">
        <f t="shared" ref="I47:I49" si="27">I46+H47</f>
        <v>0</v>
      </c>
      <c r="K47" s="15" t="e">
        <f>E47/$F$50</f>
        <v>#DIV/0!</v>
      </c>
      <c r="L47" s="3" t="e">
        <f t="shared" si="19"/>
        <v>#DIV/0!</v>
      </c>
      <c r="O47" s="16">
        <f t="shared" si="20"/>
        <v>0</v>
      </c>
      <c r="P47" s="13">
        <f t="shared" si="21"/>
        <v>0</v>
      </c>
    </row>
    <row r="48" spans="1:17" ht="15.6" customHeight="1" x14ac:dyDescent="0.25">
      <c r="A48" s="9"/>
      <c r="B48" s="9"/>
      <c r="C48" s="10">
        <f t="shared" si="14"/>
        <v>44308</v>
      </c>
      <c r="D48" s="31">
        <f t="shared" si="15"/>
        <v>44312</v>
      </c>
      <c r="E48" s="33"/>
      <c r="F48" s="12">
        <f t="shared" si="26"/>
        <v>0</v>
      </c>
      <c r="G48" s="13"/>
      <c r="H48" s="14">
        <f t="shared" si="18"/>
        <v>0</v>
      </c>
      <c r="I48" s="14">
        <f t="shared" si="27"/>
        <v>0</v>
      </c>
      <c r="K48" s="15" t="e">
        <f>E48/$F$50</f>
        <v>#DIV/0!</v>
      </c>
      <c r="L48" s="3" t="e">
        <f t="shared" si="19"/>
        <v>#DIV/0!</v>
      </c>
      <c r="O48" s="16">
        <f t="shared" si="20"/>
        <v>0</v>
      </c>
      <c r="P48" s="13">
        <f t="shared" si="21"/>
        <v>0</v>
      </c>
    </row>
    <row r="49" spans="1:16" ht="15.6" customHeight="1" thickBot="1" x14ac:dyDescent="0.3">
      <c r="A49" s="9"/>
      <c r="B49" s="9"/>
      <c r="C49" s="10">
        <f t="shared" si="14"/>
        <v>44309</v>
      </c>
      <c r="D49" s="31">
        <f t="shared" si="15"/>
        <v>44313</v>
      </c>
      <c r="E49" s="33"/>
      <c r="F49" s="12">
        <f t="shared" si="26"/>
        <v>0</v>
      </c>
      <c r="G49" s="13"/>
      <c r="H49" s="14">
        <f t="shared" si="18"/>
        <v>0</v>
      </c>
      <c r="I49" s="14">
        <f t="shared" si="27"/>
        <v>0</v>
      </c>
      <c r="K49" s="15" t="e">
        <f>E49/$F$50</f>
        <v>#DIV/0!</v>
      </c>
      <c r="L49" s="3" t="e">
        <f t="shared" si="19"/>
        <v>#DIV/0!</v>
      </c>
      <c r="O49" s="16">
        <f t="shared" si="20"/>
        <v>0</v>
      </c>
      <c r="P49" s="13">
        <f t="shared" si="21"/>
        <v>0</v>
      </c>
    </row>
    <row r="50" spans="1:16" ht="15.6" customHeight="1" thickBot="1" x14ac:dyDescent="0.3">
      <c r="A50" s="9"/>
      <c r="B50" s="26"/>
      <c r="C50" s="17">
        <f t="shared" si="14"/>
        <v>44312</v>
      </c>
      <c r="D50" s="32">
        <f t="shared" si="15"/>
        <v>44314</v>
      </c>
      <c r="E50" s="30"/>
      <c r="F50" s="27">
        <f t="shared" si="26"/>
        <v>0</v>
      </c>
      <c r="G50" s="19"/>
      <c r="H50" s="20">
        <f t="shared" si="18"/>
        <v>0</v>
      </c>
      <c r="I50" s="21">
        <f>I49+H50</f>
        <v>0</v>
      </c>
      <c r="K50" s="23" t="e">
        <f>E50/$F$50</f>
        <v>#DIV/0!</v>
      </c>
      <c r="L50" s="24" t="e">
        <f t="shared" si="19"/>
        <v>#DIV/0!</v>
      </c>
      <c r="M50" s="25" t="e">
        <f>SUM(L46:L50)</f>
        <v>#DIV/0!</v>
      </c>
      <c r="O50" s="16">
        <f t="shared" si="20"/>
        <v>0</v>
      </c>
      <c r="P50" s="13">
        <f t="shared" si="21"/>
        <v>0</v>
      </c>
    </row>
    <row r="51" spans="1:16" ht="15.6" customHeight="1" x14ac:dyDescent="0.25">
      <c r="A51" s="9"/>
      <c r="B51" s="9" t="s">
        <v>22</v>
      </c>
      <c r="C51" s="10">
        <f t="shared" si="14"/>
        <v>44313</v>
      </c>
      <c r="D51" s="31">
        <f t="shared" si="15"/>
        <v>44315</v>
      </c>
      <c r="E51" s="33"/>
      <c r="F51" s="12">
        <f>E51</f>
        <v>0</v>
      </c>
      <c r="G51" s="13"/>
      <c r="H51" s="14">
        <f t="shared" si="18"/>
        <v>0</v>
      </c>
      <c r="I51" s="14">
        <f>H51</f>
        <v>0</v>
      </c>
      <c r="K51" s="15" t="e">
        <f>E51/$F$55</f>
        <v>#DIV/0!</v>
      </c>
      <c r="L51" s="3" t="e">
        <f t="shared" si="19"/>
        <v>#DIV/0!</v>
      </c>
      <c r="O51" s="16">
        <f t="shared" si="20"/>
        <v>0</v>
      </c>
      <c r="P51" s="13">
        <f t="shared" si="21"/>
        <v>0</v>
      </c>
    </row>
    <row r="52" spans="1:16" ht="15.6" customHeight="1" x14ac:dyDescent="0.25">
      <c r="A52" s="9"/>
      <c r="B52" s="9"/>
      <c r="C52" s="10">
        <f t="shared" si="14"/>
        <v>44314</v>
      </c>
      <c r="D52" s="31">
        <f t="shared" si="15"/>
        <v>44316</v>
      </c>
      <c r="E52" s="33"/>
      <c r="F52" s="12">
        <f t="shared" ref="F52:F55" si="28">F51+E52</f>
        <v>0</v>
      </c>
      <c r="G52" s="13"/>
      <c r="H52" s="14">
        <f t="shared" si="18"/>
        <v>0</v>
      </c>
      <c r="I52" s="14">
        <f t="shared" ref="I52:I54" si="29">I51+H52</f>
        <v>0</v>
      </c>
      <c r="K52" s="15" t="e">
        <f>E52/$F$55</f>
        <v>#DIV/0!</v>
      </c>
      <c r="L52" s="3" t="e">
        <f t="shared" si="19"/>
        <v>#DIV/0!</v>
      </c>
      <c r="O52" s="16">
        <f t="shared" si="20"/>
        <v>0</v>
      </c>
      <c r="P52" s="13">
        <f t="shared" si="21"/>
        <v>0</v>
      </c>
    </row>
    <row r="53" spans="1:16" ht="15.6" customHeight="1" x14ac:dyDescent="0.25">
      <c r="A53" s="9"/>
      <c r="B53" s="9"/>
      <c r="C53" s="10">
        <f t="shared" si="14"/>
        <v>44315</v>
      </c>
      <c r="D53" s="31">
        <f t="shared" si="15"/>
        <v>44319</v>
      </c>
      <c r="E53" s="33"/>
      <c r="F53" s="12">
        <f t="shared" si="28"/>
        <v>0</v>
      </c>
      <c r="G53" s="13"/>
      <c r="H53" s="14">
        <f t="shared" si="18"/>
        <v>0</v>
      </c>
      <c r="I53" s="14">
        <f t="shared" si="29"/>
        <v>0</v>
      </c>
      <c r="K53" s="15" t="e">
        <f>E53/$F$55</f>
        <v>#DIV/0!</v>
      </c>
      <c r="L53" s="3" t="e">
        <f t="shared" si="19"/>
        <v>#DIV/0!</v>
      </c>
      <c r="O53" s="16">
        <f t="shared" si="20"/>
        <v>0</v>
      </c>
      <c r="P53" s="13">
        <f t="shared" si="21"/>
        <v>0</v>
      </c>
    </row>
    <row r="54" spans="1:16" ht="15.6" customHeight="1" thickBot="1" x14ac:dyDescent="0.3">
      <c r="A54" s="9"/>
      <c r="B54" s="9"/>
      <c r="C54" s="10">
        <f t="shared" si="14"/>
        <v>44316</v>
      </c>
      <c r="D54" s="31">
        <f t="shared" si="15"/>
        <v>44320</v>
      </c>
      <c r="E54" s="33"/>
      <c r="F54" s="12">
        <f t="shared" si="28"/>
        <v>0</v>
      </c>
      <c r="G54" s="13"/>
      <c r="H54" s="14">
        <f t="shared" si="18"/>
        <v>0</v>
      </c>
      <c r="I54" s="14">
        <f t="shared" si="29"/>
        <v>0</v>
      </c>
      <c r="K54" s="15" t="e">
        <f>E54/$F$55</f>
        <v>#DIV/0!</v>
      </c>
      <c r="L54" s="3" t="e">
        <f t="shared" si="19"/>
        <v>#DIV/0!</v>
      </c>
      <c r="O54" s="16">
        <f t="shared" si="20"/>
        <v>0</v>
      </c>
      <c r="P54" s="13">
        <f t="shared" si="21"/>
        <v>0</v>
      </c>
    </row>
    <row r="55" spans="1:16" ht="16.149999999999999" customHeight="1" thickBot="1" x14ac:dyDescent="0.3">
      <c r="A55" s="9"/>
      <c r="B55" s="26"/>
      <c r="C55" s="17">
        <f t="shared" si="14"/>
        <v>44319</v>
      </c>
      <c r="D55" s="32">
        <f t="shared" si="15"/>
        <v>44321</v>
      </c>
      <c r="E55" s="30"/>
      <c r="F55" s="27">
        <f t="shared" si="28"/>
        <v>0</v>
      </c>
      <c r="G55" s="19"/>
      <c r="H55" s="20">
        <f t="shared" si="18"/>
        <v>0</v>
      </c>
      <c r="I55" s="21">
        <f>I54+H55</f>
        <v>0</v>
      </c>
      <c r="K55" s="23" t="e">
        <f>E55/$F$55</f>
        <v>#DIV/0!</v>
      </c>
      <c r="L55" s="24" t="e">
        <f t="shared" si="19"/>
        <v>#DIV/0!</v>
      </c>
      <c r="M55" s="25" t="e">
        <f>SUM(L51:L55)</f>
        <v>#DIV/0!</v>
      </c>
      <c r="O55" s="16">
        <f t="shared" si="20"/>
        <v>0</v>
      </c>
      <c r="P55" s="13">
        <f t="shared" si="21"/>
        <v>0</v>
      </c>
    </row>
    <row r="56" spans="1:16" x14ac:dyDescent="0.25">
      <c r="B56" s="34"/>
      <c r="C56" s="10"/>
      <c r="D56" s="31"/>
      <c r="E56" s="35"/>
      <c r="F56" s="36"/>
      <c r="G56" s="37"/>
      <c r="H56" s="38"/>
      <c r="I56" s="38"/>
      <c r="J56" s="39"/>
      <c r="K56" s="40"/>
      <c r="L56" s="41"/>
      <c r="M56" s="42"/>
      <c r="O56" s="16"/>
      <c r="P56" s="13"/>
    </row>
    <row r="57" spans="1:16" x14ac:dyDescent="0.25">
      <c r="B57" s="34"/>
      <c r="C57" s="10"/>
      <c r="D57" s="31"/>
      <c r="E57" s="35"/>
      <c r="F57" s="36"/>
      <c r="G57" s="37"/>
      <c r="H57" s="38"/>
      <c r="I57" s="38"/>
      <c r="J57" s="39"/>
      <c r="K57" s="40"/>
      <c r="L57" s="41"/>
      <c r="M57" s="42"/>
      <c r="O57" s="16"/>
      <c r="P57" s="13"/>
    </row>
    <row r="58" spans="1:16" x14ac:dyDescent="0.25">
      <c r="B58" s="34"/>
      <c r="C58" s="10"/>
      <c r="D58" s="31"/>
      <c r="E58" s="35"/>
      <c r="F58" s="36"/>
      <c r="G58" s="37"/>
      <c r="H58" s="38"/>
      <c r="I58" s="38"/>
      <c r="J58" s="39"/>
      <c r="K58" s="40"/>
      <c r="L58" s="41"/>
      <c r="M58" s="42"/>
      <c r="O58" s="16"/>
      <c r="P58" s="13"/>
    </row>
    <row r="59" spans="1:16" ht="15.75" thickBot="1" x14ac:dyDescent="0.3">
      <c r="C59" s="10"/>
      <c r="D59" s="31"/>
      <c r="E59" s="11"/>
      <c r="F59" s="12"/>
    </row>
    <row r="60" spans="1:16" ht="15.75" thickBot="1" x14ac:dyDescent="0.3">
      <c r="B60" s="9" t="s">
        <v>23</v>
      </c>
      <c r="D60" s="31"/>
      <c r="E60" s="11"/>
      <c r="F60" s="22">
        <f>F15+F10+F20+F25+F30+F35+F40+F45+F50+F55</f>
        <v>476689</v>
      </c>
      <c r="I60" s="22">
        <f>I15+I10+I20+I25+I30+I35+I40+I45+I50+I55</f>
        <v>14258207.7587</v>
      </c>
      <c r="O60" s="16">
        <f>SUM(O6:O55)</f>
        <v>1.0000000000000002</v>
      </c>
      <c r="P60" s="29">
        <f>SUM(P6:P55)</f>
        <v>29.910922548454021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F489C-537D-4943-9C6C-1AC27258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2021-04-01T20:20:09Z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