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ArcadisSBB2021/Shared Documents/General/"/>
    </mc:Choice>
  </mc:AlternateContent>
  <xr:revisionPtr revIDLastSave="363" documentId="8_{984BC6CC-4184-4C85-8E26-D1C3E16F51F4}" xr6:coauthVersionLast="46" xr6:coauthVersionMax="47" xr10:uidLastSave="{DA2942F2-0058-48E0-A057-26602B2CDA70}"/>
  <bookViews>
    <workbookView xWindow="-120" yWindow="-120" windowWidth="38640" windowHeight="21240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1" l="1"/>
  <c r="K53" i="1"/>
  <c r="K52" i="1"/>
  <c r="K51" i="1"/>
  <c r="K50" i="1"/>
  <c r="K49" i="1"/>
  <c r="H53" i="1"/>
  <c r="D53" i="1"/>
  <c r="H52" i="1"/>
  <c r="D52" i="1"/>
  <c r="H51" i="1"/>
  <c r="D51" i="1"/>
  <c r="H50" i="1"/>
  <c r="D50" i="1"/>
  <c r="H49" i="1"/>
  <c r="I49" i="1" s="1"/>
  <c r="I50" i="1" s="1"/>
  <c r="F49" i="1"/>
  <c r="F50" i="1" s="1"/>
  <c r="F51" i="1" s="1"/>
  <c r="F52" i="1" s="1"/>
  <c r="F53" i="1" s="1"/>
  <c r="C49" i="1"/>
  <c r="D49" i="1" s="1"/>
  <c r="H48" i="1"/>
  <c r="H45" i="1"/>
  <c r="H46" i="1"/>
  <c r="H47" i="1"/>
  <c r="H44" i="1"/>
  <c r="I44" i="1" s="1"/>
  <c r="F44" i="1"/>
  <c r="F45" i="1" s="1"/>
  <c r="F46" i="1" s="1"/>
  <c r="F47" i="1" s="1"/>
  <c r="F48" i="1" s="1"/>
  <c r="D48" i="1"/>
  <c r="D47" i="1"/>
  <c r="D46" i="1"/>
  <c r="D45" i="1"/>
  <c r="F39" i="1"/>
  <c r="F40" i="1" s="1"/>
  <c r="F41" i="1" s="1"/>
  <c r="F42" i="1" s="1"/>
  <c r="F43" i="1" s="1"/>
  <c r="K39" i="1" s="1"/>
  <c r="L44" i="1" l="1"/>
  <c r="L50" i="1"/>
  <c r="L51" i="1"/>
  <c r="I51" i="1"/>
  <c r="I52" i="1" s="1"/>
  <c r="I53" i="1" s="1"/>
  <c r="L52" i="1"/>
  <c r="L53" i="1"/>
  <c r="L49" i="1"/>
  <c r="K48" i="1"/>
  <c r="L48" i="1" s="1"/>
  <c r="K47" i="1"/>
  <c r="L47" i="1" s="1"/>
  <c r="K46" i="1"/>
  <c r="L46" i="1" s="1"/>
  <c r="K45" i="1"/>
  <c r="L45" i="1" s="1"/>
  <c r="I45" i="1"/>
  <c r="I46" i="1" s="1"/>
  <c r="I47" i="1" s="1"/>
  <c r="I48" i="1" s="1"/>
  <c r="K41" i="1"/>
  <c r="K42" i="1"/>
  <c r="K43" i="1"/>
  <c r="K40" i="1"/>
  <c r="H37" i="1"/>
  <c r="D36" i="1"/>
  <c r="C37" i="1"/>
  <c r="C38" i="1" s="1"/>
  <c r="C39" i="1" s="1"/>
  <c r="C40" i="1" s="1"/>
  <c r="C41" i="1" s="1"/>
  <c r="C42" i="1" s="1"/>
  <c r="C43" i="1" s="1"/>
  <c r="C44" i="1" s="1"/>
  <c r="D44" i="1" s="1"/>
  <c r="C31" i="1"/>
  <c r="H43" i="1"/>
  <c r="H42" i="1"/>
  <c r="H41" i="1"/>
  <c r="H40" i="1"/>
  <c r="H39" i="1"/>
  <c r="I39" i="1" s="1"/>
  <c r="H38" i="1"/>
  <c r="H36" i="1"/>
  <c r="I36" i="1" s="1"/>
  <c r="I37" i="1" s="1"/>
  <c r="F36" i="1"/>
  <c r="F37" i="1" s="1"/>
  <c r="F38" i="1" s="1"/>
  <c r="M53" i="1" l="1"/>
  <c r="M48" i="1"/>
  <c r="I40" i="1"/>
  <c r="I41" i="1" s="1"/>
  <c r="I42" i="1" s="1"/>
  <c r="I43" i="1" s="1"/>
  <c r="K37" i="1"/>
  <c r="L37" i="1" s="1"/>
  <c r="K36" i="1"/>
  <c r="L36" i="1" s="1"/>
  <c r="K38" i="1"/>
  <c r="L38" i="1" s="1"/>
  <c r="I38" i="1"/>
  <c r="C32" i="1"/>
  <c r="C33" i="1" s="1"/>
  <c r="C34" i="1" s="1"/>
  <c r="C35" i="1" s="1"/>
  <c r="D35" i="1" s="1"/>
  <c r="D31" i="1"/>
  <c r="D41" i="1"/>
  <c r="D42" i="1"/>
  <c r="D43" i="1"/>
  <c r="D37" i="1"/>
  <c r="D38" i="1"/>
  <c r="D40" i="1"/>
  <c r="D39" i="1"/>
  <c r="M38" i="1" l="1"/>
  <c r="D32" i="1"/>
  <c r="D33" i="1"/>
  <c r="D34" i="1"/>
  <c r="H35" i="1"/>
  <c r="H34" i="1"/>
  <c r="H33" i="1"/>
  <c r="H32" i="1"/>
  <c r="H31" i="1"/>
  <c r="I31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K27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F55" i="1" l="1"/>
  <c r="K31" i="1"/>
  <c r="L31" i="1" s="1"/>
  <c r="L42" i="1"/>
  <c r="L41" i="1"/>
  <c r="L43" i="1"/>
  <c r="L40" i="1"/>
  <c r="L39" i="1"/>
  <c r="K26" i="1"/>
  <c r="L26" i="1" s="1"/>
  <c r="K30" i="1"/>
  <c r="L30" i="1" s="1"/>
  <c r="K29" i="1"/>
  <c r="L29" i="1" s="1"/>
  <c r="K28" i="1"/>
  <c r="L28" i="1" s="1"/>
  <c r="I7" i="1"/>
  <c r="I8" i="1" s="1"/>
  <c r="I9" i="1" s="1"/>
  <c r="I10" i="1" s="1"/>
  <c r="I32" i="1"/>
  <c r="I33" i="1" s="1"/>
  <c r="I34" i="1" s="1"/>
  <c r="I35" i="1" s="1"/>
  <c r="I27" i="1"/>
  <c r="I28" i="1" s="1"/>
  <c r="I29" i="1" s="1"/>
  <c r="I30" i="1" s="1"/>
  <c r="I22" i="1"/>
  <c r="I23" i="1" s="1"/>
  <c r="I24" i="1" s="1"/>
  <c r="I25" i="1" s="1"/>
  <c r="I12" i="1"/>
  <c r="I13" i="1" s="1"/>
  <c r="I14" i="1" s="1"/>
  <c r="I15" i="1" s="1"/>
  <c r="I17" i="1"/>
  <c r="I18" i="1" s="1"/>
  <c r="I19" i="1" s="1"/>
  <c r="I20" i="1" s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K11" i="1"/>
  <c r="L11" i="1" s="1"/>
  <c r="K16" i="1"/>
  <c r="L16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K22" i="1"/>
  <c r="L22" i="1" s="1"/>
  <c r="K33" i="1"/>
  <c r="L33" i="1" s="1"/>
  <c r="K34" i="1"/>
  <c r="L34" i="1" s="1"/>
  <c r="K35" i="1"/>
  <c r="L35" i="1" s="1"/>
  <c r="L27" i="1"/>
  <c r="K32" i="1"/>
  <c r="L32" i="1" s="1"/>
  <c r="I55" i="1" l="1"/>
  <c r="M43" i="1"/>
  <c r="M35" i="1"/>
  <c r="M30" i="1"/>
  <c r="M25" i="1"/>
  <c r="M15" i="1"/>
  <c r="M20" i="1"/>
  <c r="M10" i="1"/>
</calcChain>
</file>

<file path=xl/sharedStrings.xml><?xml version="1.0" encoding="utf-8"?>
<sst xmlns="http://schemas.openxmlformats.org/spreadsheetml/2006/main" count="26" uniqueCount="24">
  <si>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</si>
  <si>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</si>
  <si>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</si>
  <si>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</si>
  <si>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</si>
  <si>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</si>
  <si>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</si>
  <si>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</si>
  <si>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</si>
  <si>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</si>
  <si>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</si>
  <si>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</si>
  <si>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</si>
  <si>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</si>
  <si>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</si>
  <si>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</si>
  <si>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</si>
  <si>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</si>
  <si>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</si>
  <si>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</si>
  <si>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</si>
  <si>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no buy back this date</t>
  </si>
  <si>
    <t xml:space="preserve">Cumulative </t>
  </si>
  <si>
    <t>week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</si>
</sst>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  <numFmt numFmtId="166" formatCode="&quot;€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164" fontId="0" fillId="0" borderId="0" xfId="1" applyNumberFormat="1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3" fontId="0" fillId="0" borderId="0" xfId="1" applyNumberFormat="1" applyFont="1" applyFill="1" applyBorder="1"/>
    <xf numFmtId="165" fontId="0" fillId="0" borderId="0" xfId="0" applyNumberFormat="1" applyFill="1" applyBorder="1"/>
    <xf numFmtId="166" fontId="0" fillId="0" borderId="0" xfId="2" applyNumberFormat="1" applyFont="1" applyFill="1" applyBorder="1"/>
    <xf numFmtId="0" fontId="0" fillId="0" borderId="0" xfId="0" applyFill="1"/>
    <xf numFmtId="9" fontId="0" fillId="0" borderId="0" xfId="1" applyNumberFormat="1" applyFont="1" applyFill="1" applyBorder="1"/>
    <xf numFmtId="44" fontId="0" fillId="0" borderId="0" xfId="2" applyFont="1" applyFill="1" applyBorder="1"/>
    <xf numFmtId="44" fontId="2" fillId="0" borderId="0" xfId="2" applyFont="1" applyFill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6" fontId="0" fillId="0" borderId="0" xfId="2" applyNumberFormat="1" applyFont="1" applyBorder="1"/>
    <xf numFmtId="44" fontId="0" fillId="0" borderId="0" xfId="2" applyFont="1" applyBorder="1"/>
    <xf numFmtId="3" fontId="0" fillId="0" borderId="0" xfId="1" applyNumberFormat="1" applyFont="1" applyBorder="1"/>
    <xf numFmtId="165" fontId="0" fillId="0" borderId="0" xfId="0" applyNumberFormat="1" applyBorder="1"/>
    <xf numFmtId="44" fontId="2" fillId="2" borderId="3" xfId="2" applyFont="1" applyFill="1" applyBorder="1"/>
    <xf numFmtId="4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O55"/>
  <sheetViews>
    <sheetView showGridLines="0" tabSelected="1" workbookViewId="0">
      <selection activeCell="H67" sqref="H67"/>
    </sheetView>
  </sheetViews>
  <sheetFormatPr defaultRowHeight="15" outlineLevelRow="1" x14ac:dyDescent="0.25"/>
  <cols>
    <col min="2" max="2" width="9.85546875" customWidth="1"/>
    <col min="3" max="3" width="10.140625" bestFit="1" customWidth="1"/>
    <col min="4" max="5" width="17.7109375" customWidth="1"/>
    <col min="6" max="6" width="17.7109375" style="2" customWidth="1"/>
    <col min="7" max="7" width="17.7109375" customWidth="1"/>
    <col min="8" max="8" width="17.7109375" style="3" customWidth="1"/>
    <col min="9" max="9" width="21.28515625" style="3" customWidth="1"/>
    <col min="10" max="10" width="2.5703125" customWidth="1"/>
    <col min="15" max="15" width="12.42578125" bestFit="1" customWidth="1"/>
  </cols>
  <sheetData>
    <row r="2" spans="2:13" ht="18.75" x14ac:dyDescent="0.3">
      <c r="B2" s="1" t="s">
        <v>0</v>
      </c>
    </row>
    <row r="3" spans="2:13" x14ac:dyDescent="0.25">
      <c r="B3" s="4" t="s">
        <v>1</v>
      </c>
    </row>
    <row r="5" spans="2:13" x14ac:dyDescent="0.25">
      <c r="B5" s="5"/>
      <c r="C5" s="6" t="s">
        <v>2</v>
      </c>
      <c r="D5" s="6" t="s">
        <v>3</v>
      </c>
      <c r="E5" s="6" t="s">
        <v>4</v>
      </c>
      <c r="F5" s="7" t="s">
        <v>5</v>
      </c>
      <c r="G5" s="6" t="s">
        <v>6</v>
      </c>
      <c r="H5" s="8" t="s">
        <v>7</v>
      </c>
      <c r="I5" s="8" t="s">
        <v>8</v>
      </c>
      <c r="K5" s="5"/>
      <c r="L5" s="5"/>
      <c r="M5" s="5" t="s">
        <v>9</v>
      </c>
    </row>
    <row r="6" spans="2:13" hidden="1" outlineLevel="1" x14ac:dyDescent="0.25">
      <c r="B6" s="9" t="s">
        <v>10</v>
      </c>
      <c r="C6" s="10">
        <v>44246</v>
      </c>
      <c r="D6" s="10">
        <v>44250</v>
      </c>
      <c r="E6" s="11">
        <v>38043</v>
      </c>
      <c r="F6" s="12">
        <f>E6</f>
        <v>38043</v>
      </c>
      <c r="G6" s="13">
        <v>28.232900000000001</v>
      </c>
      <c r="H6" s="14">
        <f>E6*G6</f>
        <v>1074064.2147000001</v>
      </c>
      <c r="I6" s="14">
        <f>H6</f>
        <v>1074064.2147000001</v>
      </c>
      <c r="K6" s="15">
        <f>E6/$F$10</f>
        <v>0.28986026240799717</v>
      </c>
      <c r="L6" s="3">
        <f t="shared" ref="L6:L35" si="0">K6*G6</f>
        <v>8.1835958025387434</v>
      </c>
    </row>
    <row r="7" spans="2:13" hidden="1" outlineLevel="1" x14ac:dyDescent="0.25">
      <c r="C7" s="10">
        <v>44249</v>
      </c>
      <c r="D7" s="10">
        <v>44251</v>
      </c>
      <c r="E7" s="11">
        <v>16289</v>
      </c>
      <c r="F7" s="12">
        <f>F6+E7</f>
        <v>54332</v>
      </c>
      <c r="G7" s="13">
        <v>28.416699999999999</v>
      </c>
      <c r="H7" s="14">
        <f t="shared" ref="H7:H35" si="1">E7*G7</f>
        <v>462879.6263</v>
      </c>
      <c r="I7" s="14">
        <f>I6+H7</f>
        <v>1536943.841</v>
      </c>
      <c r="K7" s="15">
        <f t="shared" ref="K7:K10" si="2">E7/$F$10</f>
        <v>0.12411044908035293</v>
      </c>
      <c r="L7" s="3">
        <f t="shared" si="0"/>
        <v>3.5268093983816651</v>
      </c>
    </row>
    <row r="8" spans="2:13" hidden="1" outlineLevel="1" x14ac:dyDescent="0.25">
      <c r="C8" s="10">
        <v>44250</v>
      </c>
      <c r="D8" s="10">
        <v>44252</v>
      </c>
      <c r="E8" s="11">
        <v>26616</v>
      </c>
      <c r="F8" s="12">
        <f t="shared" ref="F8:F20" si="3">F7+E8</f>
        <v>80948</v>
      </c>
      <c r="G8" s="13">
        <v>28.2758</v>
      </c>
      <c r="H8" s="14">
        <f t="shared" si="1"/>
        <v>752588.69279999996</v>
      </c>
      <c r="I8" s="14">
        <f t="shared" ref="I8:I15" si="4">I7+H8</f>
        <v>2289532.5337999999</v>
      </c>
      <c r="K8" s="15">
        <f t="shared" si="2"/>
        <v>0.20279475184005608</v>
      </c>
      <c r="L8" s="3">
        <f t="shared" si="0"/>
        <v>5.734183844079058</v>
      </c>
    </row>
    <row r="9" spans="2:13" ht="15.75" hidden="1" outlineLevel="1" thickBot="1" x14ac:dyDescent="0.3">
      <c r="C9" s="10">
        <v>44251</v>
      </c>
      <c r="D9" s="10">
        <v>44253</v>
      </c>
      <c r="E9" s="11">
        <v>26671</v>
      </c>
      <c r="F9" s="12">
        <f t="shared" si="3"/>
        <v>107619</v>
      </c>
      <c r="G9" s="13">
        <v>28.4619</v>
      </c>
      <c r="H9" s="14">
        <f t="shared" si="1"/>
        <v>759107.33490000002</v>
      </c>
      <c r="I9" s="14">
        <f t="shared" si="4"/>
        <v>3048639.8687</v>
      </c>
      <c r="K9" s="15">
        <f t="shared" si="2"/>
        <v>0.20321381223046797</v>
      </c>
      <c r="L9" s="3">
        <f t="shared" si="0"/>
        <v>5.7838512023223565</v>
      </c>
    </row>
    <row r="10" spans="2:13" ht="15.75" hidden="1" outlineLevel="1" thickBot="1" x14ac:dyDescent="0.3">
      <c r="B10" s="5"/>
      <c r="C10" s="16">
        <v>44252</v>
      </c>
      <c r="D10" s="16">
        <v>44256</v>
      </c>
      <c r="E10" s="17">
        <v>23627</v>
      </c>
      <c r="F10" s="21">
        <f>F9+E10</f>
        <v>131246</v>
      </c>
      <c r="G10" s="18">
        <v>28.953700000000001</v>
      </c>
      <c r="H10" s="19">
        <f t="shared" si="1"/>
        <v>684089.0699</v>
      </c>
      <c r="I10" s="20">
        <f t="shared" si="4"/>
        <v>3732728.9386</v>
      </c>
      <c r="K10" s="15">
        <f t="shared" si="2"/>
        <v>0.18002072444112582</v>
      </c>
      <c r="L10" s="3">
        <f t="shared" si="0"/>
        <v>5.2122660492510251</v>
      </c>
      <c r="M10" s="24">
        <f>SUM(L6:L10)</f>
        <v>28.440706296572849</v>
      </c>
    </row>
    <row r="11" spans="2:13" hidden="1" outlineLevel="1" x14ac:dyDescent="0.25">
      <c r="B11" s="9" t="s">
        <v>11</v>
      </c>
      <c r="C11" s="10">
        <v>44253</v>
      </c>
      <c r="D11" s="10">
        <v>44257</v>
      </c>
      <c r="E11" s="11">
        <v>12539</v>
      </c>
      <c r="F11" s="12">
        <f>E11</f>
        <v>12539</v>
      </c>
      <c r="G11" s="13">
        <v>28.2578</v>
      </c>
      <c r="H11" s="14">
        <f t="shared" si="1"/>
        <v>354324.55420000001</v>
      </c>
      <c r="I11" s="14">
        <f>H11</f>
        <v>354324.55420000001</v>
      </c>
      <c r="K11" s="15">
        <f>E11/$F$15</f>
        <v>0.10338544243263745</v>
      </c>
      <c r="L11" s="3">
        <f>K11*G11</f>
        <v>2.9214451551729823</v>
      </c>
    </row>
    <row r="12" spans="2:13" hidden="1" outlineLevel="1" x14ac:dyDescent="0.25">
      <c r="C12" s="10">
        <v>44256</v>
      </c>
      <c r="D12" s="10">
        <v>44258</v>
      </c>
      <c r="E12" s="11">
        <v>26702</v>
      </c>
      <c r="F12" s="12">
        <f t="shared" si="3"/>
        <v>39241</v>
      </c>
      <c r="G12" s="13">
        <v>28.7987</v>
      </c>
      <c r="H12" s="14">
        <f t="shared" si="1"/>
        <v>768982.88740000001</v>
      </c>
      <c r="I12" s="14">
        <f t="shared" si="4"/>
        <v>1123307.4416</v>
      </c>
      <c r="K12" s="15">
        <f>E12/$F$15</f>
        <v>0.220160944559876</v>
      </c>
      <c r="L12" s="3">
        <f t="shared" si="0"/>
        <v>6.3403489940965008</v>
      </c>
    </row>
    <row r="13" spans="2:13" hidden="1" outlineLevel="1" x14ac:dyDescent="0.25">
      <c r="C13" s="10">
        <v>44257</v>
      </c>
      <c r="D13" s="10">
        <v>44259</v>
      </c>
      <c r="E13" s="11">
        <v>20458</v>
      </c>
      <c r="F13" s="12">
        <f t="shared" si="3"/>
        <v>59699</v>
      </c>
      <c r="G13" s="13">
        <v>28.603000000000002</v>
      </c>
      <c r="H13" s="14">
        <f t="shared" si="1"/>
        <v>585160.174</v>
      </c>
      <c r="I13" s="14">
        <f t="shared" si="4"/>
        <v>1708467.6156000001</v>
      </c>
      <c r="K13" s="15">
        <f>E13/F15</f>
        <v>0.1686784736651166</v>
      </c>
      <c r="L13" s="3">
        <f t="shared" si="0"/>
        <v>4.8247103822433299</v>
      </c>
    </row>
    <row r="14" spans="2:13" ht="15.6" hidden="1" customHeight="1" outlineLevel="1" thickBot="1" x14ac:dyDescent="0.3">
      <c r="C14" s="10">
        <v>44258</v>
      </c>
      <c r="D14" s="10">
        <v>44260</v>
      </c>
      <c r="E14" s="11">
        <v>16118</v>
      </c>
      <c r="F14" s="12">
        <f t="shared" si="3"/>
        <v>75817</v>
      </c>
      <c r="G14" s="13">
        <v>28.8111</v>
      </c>
      <c r="H14" s="14">
        <f t="shared" si="1"/>
        <v>464377.30979999999</v>
      </c>
      <c r="I14" s="14">
        <f t="shared" si="4"/>
        <v>2172844.9254000001</v>
      </c>
      <c r="K14" s="15">
        <f>E14/F15</f>
        <v>0.13289469344678606</v>
      </c>
      <c r="L14" s="3">
        <f t="shared" si="0"/>
        <v>3.828842302364698</v>
      </c>
    </row>
    <row r="15" spans="2:13" ht="15.6" hidden="1" customHeight="1" outlineLevel="1" thickBot="1" x14ac:dyDescent="0.3">
      <c r="B15" s="5"/>
      <c r="C15" s="16">
        <v>44259</v>
      </c>
      <c r="D15" s="16">
        <v>44263</v>
      </c>
      <c r="E15" s="28">
        <v>45467</v>
      </c>
      <c r="F15" s="21">
        <f t="shared" si="3"/>
        <v>121284</v>
      </c>
      <c r="G15" s="18">
        <v>28.456299999999999</v>
      </c>
      <c r="H15" s="19">
        <f t="shared" si="1"/>
        <v>1293822.5921</v>
      </c>
      <c r="I15" s="20">
        <f t="shared" si="4"/>
        <v>3466667.5175000001</v>
      </c>
      <c r="J15" s="5"/>
      <c r="K15" s="22">
        <f>E15/F15</f>
        <v>0.37488044589558389</v>
      </c>
      <c r="L15" s="23">
        <f t="shared" si="0"/>
        <v>10.667710432538504</v>
      </c>
      <c r="M15" s="24">
        <f>SUM(L11:L15)</f>
        <v>28.583057266416013</v>
      </c>
    </row>
    <row r="16" spans="2:13" ht="15.6" hidden="1" customHeight="1" outlineLevel="1" x14ac:dyDescent="0.25">
      <c r="B16" s="9" t="s">
        <v>12</v>
      </c>
      <c r="C16" s="10">
        <v>44260</v>
      </c>
      <c r="D16" s="10">
        <v>44264</v>
      </c>
      <c r="E16" s="11">
        <v>27077</v>
      </c>
      <c r="F16" s="12">
        <f>E16</f>
        <v>27077</v>
      </c>
      <c r="G16" s="13">
        <v>28.1084</v>
      </c>
      <c r="H16" s="14">
        <f t="shared" si="1"/>
        <v>761091.14679999999</v>
      </c>
      <c r="I16" s="14">
        <f>H16</f>
        <v>761091.14679999999</v>
      </c>
      <c r="K16" s="15">
        <f>E16/$F$20</f>
        <v>0.37507445526450667</v>
      </c>
      <c r="L16" s="3">
        <f t="shared" si="0"/>
        <v>10.542742818356858</v>
      </c>
    </row>
    <row r="17" spans="1:13" ht="15.6" hidden="1" customHeight="1" outlineLevel="1" x14ac:dyDescent="0.25">
      <c r="C17" s="10">
        <v>44263</v>
      </c>
      <c r="D17" s="10">
        <v>44265</v>
      </c>
      <c r="E17" s="11">
        <v>6415</v>
      </c>
      <c r="F17" s="12">
        <f t="shared" si="3"/>
        <v>33492</v>
      </c>
      <c r="G17" s="13">
        <v>28.556000000000001</v>
      </c>
      <c r="H17" s="14">
        <f t="shared" si="1"/>
        <v>183186.74000000002</v>
      </c>
      <c r="I17" s="14">
        <f t="shared" ref="I17:I20" si="5">I16+H17</f>
        <v>944277.88679999998</v>
      </c>
      <c r="K17" s="15">
        <f>E17/$F$20</f>
        <v>8.8861492429804276E-2</v>
      </c>
      <c r="L17" s="3">
        <f t="shared" si="0"/>
        <v>2.5375287778254911</v>
      </c>
    </row>
    <row r="18" spans="1:13" ht="15.6" hidden="1" customHeight="1" outlineLevel="1" x14ac:dyDescent="0.25">
      <c r="A18" s="9"/>
      <c r="B18" s="9"/>
      <c r="C18" s="10">
        <v>44264</v>
      </c>
      <c r="D18" s="10">
        <v>44266</v>
      </c>
      <c r="E18" s="11">
        <v>5442</v>
      </c>
      <c r="F18" s="12">
        <f t="shared" si="3"/>
        <v>38934</v>
      </c>
      <c r="G18" s="13">
        <v>29.476299999999998</v>
      </c>
      <c r="H18" s="14">
        <f t="shared" si="1"/>
        <v>160410.0246</v>
      </c>
      <c r="I18" s="14">
        <f t="shared" si="5"/>
        <v>1104687.9114000001</v>
      </c>
      <c r="K18" s="15">
        <f>E18/$F$20</f>
        <v>7.5383358036320319E-2</v>
      </c>
      <c r="L18" s="3">
        <f t="shared" si="0"/>
        <v>2.2220224764859884</v>
      </c>
    </row>
    <row r="19" spans="1:13" ht="15.6" hidden="1" customHeight="1" outlineLevel="1" thickBot="1" x14ac:dyDescent="0.3">
      <c r="A19" s="9"/>
      <c r="B19" s="9"/>
      <c r="C19" s="10">
        <v>44265</v>
      </c>
      <c r="D19" s="10">
        <v>44267</v>
      </c>
      <c r="E19" s="11">
        <v>9488</v>
      </c>
      <c r="F19" s="12">
        <f t="shared" si="3"/>
        <v>48422</v>
      </c>
      <c r="G19" s="13">
        <v>29.832699999999999</v>
      </c>
      <c r="H19" s="14">
        <f t="shared" si="1"/>
        <v>283052.65759999998</v>
      </c>
      <c r="I19" s="14">
        <f t="shared" si="5"/>
        <v>1387740.5690000001</v>
      </c>
      <c r="K19" s="15">
        <f>E19/$F$20</f>
        <v>0.13142912551426078</v>
      </c>
      <c r="L19" s="3">
        <f t="shared" si="0"/>
        <v>3.9208856727292876</v>
      </c>
    </row>
    <row r="20" spans="1:13" ht="15.6" hidden="1" customHeight="1" outlineLevel="1" thickBot="1" x14ac:dyDescent="0.3">
      <c r="A20" s="9"/>
      <c r="B20" s="25"/>
      <c r="C20" s="16">
        <v>44266</v>
      </c>
      <c r="D20" s="16">
        <v>44270</v>
      </c>
      <c r="E20" s="28">
        <v>23769</v>
      </c>
      <c r="F20" s="26">
        <f t="shared" si="3"/>
        <v>72191</v>
      </c>
      <c r="G20" s="18">
        <v>30.288599999999999</v>
      </c>
      <c r="H20" s="27">
        <f t="shared" si="1"/>
        <v>719929.73340000003</v>
      </c>
      <c r="I20" s="20">
        <f t="shared" si="5"/>
        <v>2107670.3024000004</v>
      </c>
      <c r="K20" s="22">
        <f>E20/$F$20</f>
        <v>0.32925156875510797</v>
      </c>
      <c r="L20" s="23">
        <f t="shared" si="0"/>
        <v>9.9725690653959624</v>
      </c>
      <c r="M20" s="24">
        <f>SUM(L16:L20)</f>
        <v>29.195748810793589</v>
      </c>
    </row>
    <row r="21" spans="1:13" ht="15.6" hidden="1" customHeight="1" outlineLevel="1" x14ac:dyDescent="0.25">
      <c r="A21" s="9"/>
      <c r="B21" s="9" t="s">
        <v>13</v>
      </c>
      <c r="C21" s="10">
        <v>44267</v>
      </c>
      <c r="D21" s="10">
        <v>44271</v>
      </c>
      <c r="E21" s="11">
        <v>9822</v>
      </c>
      <c r="F21" s="12">
        <f>E21</f>
        <v>9822</v>
      </c>
      <c r="G21" s="13">
        <v>30.190300000000001</v>
      </c>
      <c r="H21" s="14">
        <f>E21*G21</f>
        <v>296529.12660000002</v>
      </c>
      <c r="I21" s="14">
        <f>H21</f>
        <v>296529.12660000002</v>
      </c>
      <c r="K21" s="15">
        <f>E21/$F$25</f>
        <v>0.18905913150600553</v>
      </c>
      <c r="L21" s="3">
        <f>K21*G21</f>
        <v>5.7077518979057587</v>
      </c>
    </row>
    <row r="22" spans="1:13" ht="15.6" hidden="1" customHeight="1" outlineLevel="1" x14ac:dyDescent="0.25">
      <c r="A22" s="9"/>
      <c r="B22" s="9"/>
      <c r="C22" s="10">
        <v>44270</v>
      </c>
      <c r="D22" s="10">
        <v>44272</v>
      </c>
      <c r="E22" s="11">
        <v>5995</v>
      </c>
      <c r="F22" s="12">
        <f t="shared" ref="F22:F35" si="6">F21+E22</f>
        <v>15817</v>
      </c>
      <c r="G22" s="13">
        <v>30.383800000000001</v>
      </c>
      <c r="H22" s="14">
        <f t="shared" si="1"/>
        <v>182150.88099999999</v>
      </c>
      <c r="I22" s="14">
        <f t="shared" ref="I22:I24" si="7">I21+H22</f>
        <v>478680.00760000001</v>
      </c>
      <c r="K22" s="15">
        <f>E22/$F$25</f>
        <v>0.1153949799815214</v>
      </c>
      <c r="L22" s="3">
        <f>K22*G22</f>
        <v>3.5061379927625502</v>
      </c>
    </row>
    <row r="23" spans="1:13" ht="15.6" hidden="1" customHeight="1" outlineLevel="1" x14ac:dyDescent="0.25">
      <c r="A23" s="9"/>
      <c r="B23" s="9"/>
      <c r="C23" s="10">
        <v>44271</v>
      </c>
      <c r="D23" s="10">
        <v>44273</v>
      </c>
      <c r="E23" s="11">
        <v>10000</v>
      </c>
      <c r="F23" s="12">
        <f t="shared" si="6"/>
        <v>25817</v>
      </c>
      <c r="G23" s="13">
        <v>31.323599999999999</v>
      </c>
      <c r="H23" s="14">
        <f t="shared" si="1"/>
        <v>313236</v>
      </c>
      <c r="I23" s="14">
        <f t="shared" si="7"/>
        <v>791916.00760000001</v>
      </c>
      <c r="K23" s="15">
        <f>E23/$F$25</f>
        <v>0.19248537111179551</v>
      </c>
      <c r="L23" s="3">
        <f>K23*G23</f>
        <v>6.0293347705574378</v>
      </c>
    </row>
    <row r="24" spans="1:13" ht="15.6" hidden="1" customHeight="1" outlineLevel="1" thickBot="1" x14ac:dyDescent="0.3">
      <c r="A24" s="9"/>
      <c r="B24" s="9"/>
      <c r="C24" s="10">
        <v>44272</v>
      </c>
      <c r="D24" s="29" t="s">
        <v>14</v>
      </c>
      <c r="E24" s="11">
        <v>14789</v>
      </c>
      <c r="F24" s="12">
        <f t="shared" si="6"/>
        <v>40606</v>
      </c>
      <c r="G24" s="13">
        <v>32.171599999999998</v>
      </c>
      <c r="H24" s="14">
        <f t="shared" si="1"/>
        <v>475785.79239999998</v>
      </c>
      <c r="I24" s="14">
        <f t="shared" si="7"/>
        <v>1267701.8</v>
      </c>
      <c r="K24" s="15">
        <f>E24/$F$25</f>
        <v>0.28466661533723436</v>
      </c>
      <c r="L24" s="3">
        <f>K24*G24</f>
        <v>9.1581804819833685</v>
      </c>
    </row>
    <row r="25" spans="1:13" ht="15.6" hidden="1" customHeight="1" outlineLevel="1" thickBot="1" x14ac:dyDescent="0.3">
      <c r="A25" s="9"/>
      <c r="B25" s="25"/>
      <c r="C25" s="16">
        <v>44273</v>
      </c>
      <c r="D25" s="30" t="s">
        <v>15</v>
      </c>
      <c r="E25" s="28">
        <v>11346</v>
      </c>
      <c r="F25" s="26">
        <f>F24+E25</f>
        <v>51952</v>
      </c>
      <c r="G25" s="18">
        <v>32.3767</v>
      </c>
      <c r="H25" s="19">
        <f t="shared" si="1"/>
        <v>367346.03820000001</v>
      </c>
      <c r="I25" s="20">
        <f>I24+H25</f>
        <v>1635047.8382000001</v>
      </c>
      <c r="K25" s="22">
        <f>E25/$F$25</f>
        <v>0.21839390206344317</v>
      </c>
      <c r="L25" s="23">
        <f>K25*G25</f>
        <v>7.0708738489374801</v>
      </c>
      <c r="M25" s="24">
        <f>SUM(L21:L25)</f>
        <v>31.472278992146595</v>
      </c>
    </row>
    <row r="26" spans="1:13" ht="15.6" hidden="1" customHeight="1" outlineLevel="1" x14ac:dyDescent="0.25">
      <c r="A26" s="9"/>
      <c r="B26" s="9" t="s">
        <v>16</v>
      </c>
      <c r="C26" s="10">
        <v>44274</v>
      </c>
      <c r="D26" s="29">
        <v>44278</v>
      </c>
      <c r="E26" s="31">
        <v>11660</v>
      </c>
      <c r="F26" s="12">
        <f>E26</f>
        <v>11660</v>
      </c>
      <c r="G26" s="13">
        <v>32.428600000000003</v>
      </c>
      <c r="H26" s="14">
        <f t="shared" si="1"/>
        <v>378117.47600000002</v>
      </c>
      <c r="I26" s="14">
        <f>H26</f>
        <v>378117.47600000002</v>
      </c>
      <c r="K26" s="15">
        <f>E26/$F$30</f>
        <v>0.13540819881546859</v>
      </c>
      <c r="L26" s="3">
        <f t="shared" ref="L26:L30" si="8">K26*G26</f>
        <v>4.3910983161073052</v>
      </c>
    </row>
    <row r="27" spans="1:13" ht="15.6" hidden="1" customHeight="1" outlineLevel="1" x14ac:dyDescent="0.25">
      <c r="A27" s="9"/>
      <c r="B27" s="9"/>
      <c r="C27" s="10">
        <v>44277</v>
      </c>
      <c r="D27" s="29">
        <v>44279</v>
      </c>
      <c r="E27" s="31">
        <v>46120</v>
      </c>
      <c r="F27" s="12">
        <f t="shared" ref="F27:F30" si="9">F26+E27</f>
        <v>57780</v>
      </c>
      <c r="G27" s="13">
        <v>33.027799999999999</v>
      </c>
      <c r="H27" s="14">
        <f t="shared" si="1"/>
        <v>1523242.1359999999</v>
      </c>
      <c r="I27" s="14">
        <f t="shared" ref="I27:I29" si="10">I26+H27</f>
        <v>1901359.612</v>
      </c>
      <c r="K27" s="15">
        <f t="shared" ref="K27:K30" si="11">E27/$F$30</f>
        <v>0.53559400766461507</v>
      </c>
      <c r="L27" s="3">
        <f t="shared" si="8"/>
        <v>17.689491766345373</v>
      </c>
    </row>
    <row r="28" spans="1:13" ht="15.6" hidden="1" customHeight="1" outlineLevel="1" x14ac:dyDescent="0.25">
      <c r="A28" s="9"/>
      <c r="B28" s="9"/>
      <c r="C28" s="10">
        <v>44278</v>
      </c>
      <c r="D28" s="29">
        <v>44280</v>
      </c>
      <c r="E28" s="31">
        <v>8720</v>
      </c>
      <c r="F28" s="12">
        <f t="shared" si="9"/>
        <v>66500</v>
      </c>
      <c r="G28" s="13">
        <v>32.984999999999999</v>
      </c>
      <c r="H28" s="14">
        <f t="shared" si="1"/>
        <v>287629.2</v>
      </c>
      <c r="I28" s="14">
        <f t="shared" si="10"/>
        <v>2188988.8119999999</v>
      </c>
      <c r="K28" s="15">
        <f t="shared" si="11"/>
        <v>0.10126582278481013</v>
      </c>
      <c r="L28" s="3">
        <f t="shared" si="8"/>
        <v>3.340253164556962</v>
      </c>
    </row>
    <row r="29" spans="1:13" ht="15.6" hidden="1" customHeight="1" outlineLevel="1" thickBot="1" x14ac:dyDescent="0.3">
      <c r="A29" s="9"/>
      <c r="B29" s="9"/>
      <c r="C29" s="10">
        <v>44279</v>
      </c>
      <c r="D29" s="29">
        <v>44281</v>
      </c>
      <c r="E29" s="31">
        <v>1931</v>
      </c>
      <c r="F29" s="12">
        <f t="shared" si="9"/>
        <v>68431</v>
      </c>
      <c r="G29" s="13">
        <v>32.9206</v>
      </c>
      <c r="H29" s="14">
        <f t="shared" si="1"/>
        <v>63569.678599999999</v>
      </c>
      <c r="I29" s="14">
        <f t="shared" si="10"/>
        <v>2252558.4906000001</v>
      </c>
      <c r="K29" s="15">
        <f t="shared" si="11"/>
        <v>2.2424805481361051E-2</v>
      </c>
      <c r="L29" s="3">
        <f t="shared" si="8"/>
        <v>0.73823805132969467</v>
      </c>
    </row>
    <row r="30" spans="1:13" ht="15.6" hidden="1" customHeight="1" outlineLevel="1" thickBot="1" x14ac:dyDescent="0.3">
      <c r="A30" s="9"/>
      <c r="B30" s="25"/>
      <c r="C30" s="16">
        <v>44280</v>
      </c>
      <c r="D30" s="30">
        <v>44284</v>
      </c>
      <c r="E30" s="28">
        <v>17679</v>
      </c>
      <c r="F30" s="26">
        <f t="shared" si="9"/>
        <v>86110</v>
      </c>
      <c r="G30" s="18">
        <v>33.207799999999999</v>
      </c>
      <c r="H30" s="19">
        <f t="shared" si="1"/>
        <v>587080.69620000001</v>
      </c>
      <c r="I30" s="20">
        <f>I29+H30</f>
        <v>2839639.1868000003</v>
      </c>
      <c r="K30" s="22">
        <f t="shared" si="11"/>
        <v>0.20530716525374521</v>
      </c>
      <c r="L30" s="23">
        <f t="shared" si="8"/>
        <v>6.8177992823133202</v>
      </c>
      <c r="M30" s="24">
        <f>SUM(L26:L30)</f>
        <v>32.976880580652661</v>
      </c>
    </row>
    <row r="31" spans="1:13" ht="15.6" hidden="1" customHeight="1" outlineLevel="1" x14ac:dyDescent="0.25">
      <c r="A31" s="9"/>
      <c r="B31" s="9" t="s">
        <v>17</v>
      </c>
      <c r="C31" s="10">
        <f t="shared" ref="C31:C44" si="12">+WORKDAY(C30,1)</f>
        <v>44281</v>
      </c>
      <c r="D31" s="29">
        <f t="shared" ref="D31:D48" si="13">IF(C31="","",WORKDAY(C31,2))</f>
        <v>44285</v>
      </c>
      <c r="E31" s="11">
        <v>4000</v>
      </c>
      <c r="F31" s="12">
        <f>E31</f>
        <v>4000</v>
      </c>
      <c r="G31" s="13">
        <v>33.880000000000003</v>
      </c>
      <c r="H31" s="14">
        <f t="shared" si="1"/>
        <v>135520</v>
      </c>
      <c r="I31" s="14">
        <f>H31</f>
        <v>135520</v>
      </c>
      <c r="K31" s="15">
        <f>E31/$F$35</f>
        <v>0.28764562059542642</v>
      </c>
      <c r="L31" s="3">
        <f t="shared" si="0"/>
        <v>9.7454336257730478</v>
      </c>
    </row>
    <row r="32" spans="1:13" ht="15.6" hidden="1" customHeight="1" outlineLevel="1" x14ac:dyDescent="0.25">
      <c r="A32" s="9"/>
      <c r="B32" s="9"/>
      <c r="C32" s="10">
        <f t="shared" si="12"/>
        <v>44284</v>
      </c>
      <c r="D32" s="29">
        <f t="shared" si="13"/>
        <v>44286</v>
      </c>
      <c r="E32" s="11">
        <v>3368</v>
      </c>
      <c r="F32" s="12">
        <f t="shared" si="6"/>
        <v>7368</v>
      </c>
      <c r="G32" s="13">
        <v>33.675600000000003</v>
      </c>
      <c r="H32" s="14">
        <f t="shared" si="1"/>
        <v>113419.42080000001</v>
      </c>
      <c r="I32" s="14">
        <f t="shared" ref="I32:I34" si="14">I31+H32</f>
        <v>248939.42080000002</v>
      </c>
      <c r="K32" s="15">
        <f t="shared" ref="K32:K35" si="15">E32/$F$35</f>
        <v>0.24219761254134906</v>
      </c>
      <c r="L32" s="3">
        <f t="shared" si="0"/>
        <v>8.1561499208974553</v>
      </c>
    </row>
    <row r="33" spans="1:15" ht="15.6" hidden="1" customHeight="1" outlineLevel="1" x14ac:dyDescent="0.25">
      <c r="A33" s="9"/>
      <c r="B33" s="9"/>
      <c r="C33" s="10">
        <f t="shared" si="12"/>
        <v>44285</v>
      </c>
      <c r="D33" s="29">
        <f t="shared" si="13"/>
        <v>44287</v>
      </c>
      <c r="E33" s="11">
        <v>0</v>
      </c>
      <c r="F33" s="12">
        <f t="shared" si="6"/>
        <v>7368</v>
      </c>
      <c r="G33" s="13">
        <v>0</v>
      </c>
      <c r="H33" s="14">
        <f t="shared" si="1"/>
        <v>0</v>
      </c>
      <c r="I33" s="14">
        <f t="shared" si="14"/>
        <v>248939.42080000002</v>
      </c>
      <c r="K33" s="15">
        <f t="shared" si="15"/>
        <v>0</v>
      </c>
      <c r="L33" s="3">
        <f t="shared" si="0"/>
        <v>0</v>
      </c>
      <c r="O33" s="9" t="s">
        <v>18</v>
      </c>
    </row>
    <row r="34" spans="1:15" ht="15.6" hidden="1" customHeight="1" outlineLevel="1" thickBot="1" x14ac:dyDescent="0.3">
      <c r="A34" s="9"/>
      <c r="B34" s="9"/>
      <c r="C34" s="10">
        <f t="shared" si="12"/>
        <v>44286</v>
      </c>
      <c r="D34" s="29">
        <f t="shared" si="13"/>
        <v>44288</v>
      </c>
      <c r="E34" s="11">
        <v>0</v>
      </c>
      <c r="F34" s="12">
        <f t="shared" si="6"/>
        <v>7368</v>
      </c>
      <c r="G34" s="13">
        <v>0</v>
      </c>
      <c r="H34" s="14">
        <f t="shared" si="1"/>
        <v>0</v>
      </c>
      <c r="I34" s="14">
        <f t="shared" si="14"/>
        <v>248939.42080000002</v>
      </c>
      <c r="K34" s="15">
        <f t="shared" si="15"/>
        <v>0</v>
      </c>
      <c r="L34" s="3">
        <f t="shared" si="0"/>
        <v>0</v>
      </c>
      <c r="O34" s="9" t="s">
        <v>18</v>
      </c>
    </row>
    <row r="35" spans="1:15" ht="16.149999999999999" hidden="1" customHeight="1" outlineLevel="1" thickBot="1" x14ac:dyDescent="0.3">
      <c r="A35" s="9"/>
      <c r="B35" s="25"/>
      <c r="C35" s="16">
        <f t="shared" si="12"/>
        <v>44287</v>
      </c>
      <c r="D35" s="30">
        <f t="shared" si="13"/>
        <v>44291</v>
      </c>
      <c r="E35" s="28">
        <v>6538</v>
      </c>
      <c r="F35" s="26">
        <f t="shared" si="6"/>
        <v>13906</v>
      </c>
      <c r="G35" s="18">
        <v>34.7988</v>
      </c>
      <c r="H35" s="19">
        <f t="shared" si="1"/>
        <v>227514.55439999999</v>
      </c>
      <c r="I35" s="20">
        <f>I34+H35</f>
        <v>476453.97519999999</v>
      </c>
      <c r="K35" s="22">
        <f t="shared" si="15"/>
        <v>0.4701567668632245</v>
      </c>
      <c r="L35" s="23">
        <f t="shared" si="0"/>
        <v>16.360891298719977</v>
      </c>
      <c r="M35" s="24">
        <f>SUM(L31:L35)</f>
        <v>34.262474845390479</v>
      </c>
    </row>
    <row r="36" spans="1:15" ht="15.6" hidden="1" customHeight="1" outlineLevel="1" collapsed="1" x14ac:dyDescent="0.25">
      <c r="A36" s="9"/>
      <c r="B36" s="9" t="s">
        <v>19</v>
      </c>
      <c r="C36" s="10">
        <v>44292</v>
      </c>
      <c r="D36" s="29">
        <f t="shared" si="13"/>
        <v>44294</v>
      </c>
      <c r="E36" s="11">
        <v>38459</v>
      </c>
      <c r="F36" s="12">
        <f>E36</f>
        <v>38459</v>
      </c>
      <c r="G36" s="13">
        <v>35.008299999999998</v>
      </c>
      <c r="H36" s="14">
        <f t="shared" ref="H36:H41" si="16">E36*G36</f>
        <v>1346384.2097</v>
      </c>
      <c r="I36" s="14">
        <f>H36</f>
        <v>1346384.2097</v>
      </c>
      <c r="K36" s="15">
        <f>E36/$F$38</f>
        <v>0.31847993507676509</v>
      </c>
      <c r="L36" s="3">
        <f>K36*G36</f>
        <v>11.149441111147915</v>
      </c>
    </row>
    <row r="37" spans="1:15" ht="15.6" hidden="1" customHeight="1" outlineLevel="1" thickBot="1" x14ac:dyDescent="0.3">
      <c r="A37" s="9"/>
      <c r="B37" s="9"/>
      <c r="C37" s="10">
        <f t="shared" si="12"/>
        <v>44293</v>
      </c>
      <c r="D37" s="29">
        <f t="shared" si="13"/>
        <v>44295</v>
      </c>
      <c r="E37" s="11">
        <v>48741</v>
      </c>
      <c r="F37" s="12">
        <f t="shared" ref="F37:F38" si="17">F36+E37</f>
        <v>87200</v>
      </c>
      <c r="G37" s="13">
        <v>34.653399999999998</v>
      </c>
      <c r="H37" s="14">
        <f>E37*G37</f>
        <v>1689041.3694</v>
      </c>
      <c r="I37" s="14">
        <f t="shared" ref="I37:I38" si="18">I36+H37</f>
        <v>3035425.5790999997</v>
      </c>
      <c r="K37" s="15">
        <f>E37/$F$38</f>
        <v>0.40362543268354889</v>
      </c>
      <c r="L37" s="3">
        <f>K37*G37</f>
        <v>13.986993568956093</v>
      </c>
    </row>
    <row r="38" spans="1:15" ht="15.6" hidden="1" customHeight="1" outlineLevel="1" x14ac:dyDescent="0.25">
      <c r="A38" s="9"/>
      <c r="B38" s="25"/>
      <c r="C38" s="16">
        <f t="shared" si="12"/>
        <v>44294</v>
      </c>
      <c r="D38" s="30">
        <f t="shared" si="13"/>
        <v>44298</v>
      </c>
      <c r="E38" s="17">
        <v>33558</v>
      </c>
      <c r="F38" s="26">
        <f t="shared" si="17"/>
        <v>120758</v>
      </c>
      <c r="G38" s="18">
        <v>34.285499999999999</v>
      </c>
      <c r="H38" s="19">
        <f t="shared" si="16"/>
        <v>1150552.8089999999</v>
      </c>
      <c r="I38" s="26">
        <f t="shared" si="18"/>
        <v>4185978.3880999996</v>
      </c>
      <c r="J38" s="5"/>
      <c r="K38" s="22">
        <f>E38/$F$38</f>
        <v>0.27789463223968597</v>
      </c>
      <c r="L38" s="23">
        <f>K38*G38</f>
        <v>9.5277564136537531</v>
      </c>
      <c r="M38" s="48">
        <f>SUM(L36:L38)</f>
        <v>34.664191093757765</v>
      </c>
    </row>
    <row r="39" spans="1:15" ht="15.6" hidden="1" customHeight="1" outlineLevel="1" x14ac:dyDescent="0.25">
      <c r="A39" s="9"/>
      <c r="B39" s="41" t="s">
        <v>20</v>
      </c>
      <c r="C39" s="10">
        <f>+WORKDAY(C38,1)</f>
        <v>44295</v>
      </c>
      <c r="D39" s="29">
        <f t="shared" si="13"/>
        <v>44299</v>
      </c>
      <c r="E39" s="11">
        <v>13188</v>
      </c>
      <c r="F39" s="12">
        <f>E39</f>
        <v>13188</v>
      </c>
      <c r="G39" s="13">
        <v>34.724800000000002</v>
      </c>
      <c r="H39" s="14">
        <f t="shared" si="16"/>
        <v>457950.66240000003</v>
      </c>
      <c r="I39" s="14">
        <f>H39</f>
        <v>457950.66240000003</v>
      </c>
      <c r="K39" s="15">
        <f>E39/$F$43</f>
        <v>0.15902184922587179</v>
      </c>
      <c r="L39" s="3">
        <f t="shared" ref="L39:L48" si="19">K39*G39</f>
        <v>5.5220019099985533</v>
      </c>
    </row>
    <row r="40" spans="1:15" ht="15.6" hidden="1" customHeight="1" outlineLevel="1" x14ac:dyDescent="0.25">
      <c r="A40" s="9"/>
      <c r="B40" s="41"/>
      <c r="C40" s="42">
        <f t="shared" si="12"/>
        <v>44298</v>
      </c>
      <c r="D40" s="43">
        <f t="shared" si="13"/>
        <v>44300</v>
      </c>
      <c r="E40" s="33">
        <v>54060</v>
      </c>
      <c r="F40" s="46">
        <f>F39+E40</f>
        <v>67248</v>
      </c>
      <c r="G40" s="47">
        <v>34.3249</v>
      </c>
      <c r="H40" s="44">
        <f t="shared" si="16"/>
        <v>1855604.094</v>
      </c>
      <c r="I40" s="14">
        <f>I39+H40</f>
        <v>2313554.7564000003</v>
      </c>
      <c r="K40" s="15">
        <f t="shared" ref="K39:K44" si="20">E40/$F$43</f>
        <v>0.65185935465200406</v>
      </c>
      <c r="L40" s="45">
        <f t="shared" si="19"/>
        <v>22.375007162494573</v>
      </c>
    </row>
    <row r="41" spans="1:15" s="32" customFormat="1" ht="15.6" hidden="1" customHeight="1" outlineLevel="1" x14ac:dyDescent="0.25">
      <c r="A41" s="41"/>
      <c r="B41" s="41"/>
      <c r="C41" s="42">
        <f t="shared" si="12"/>
        <v>44299</v>
      </c>
      <c r="D41" s="43">
        <f t="shared" si="13"/>
        <v>44301</v>
      </c>
      <c r="E41" s="33">
        <v>7969</v>
      </c>
      <c r="F41" s="46">
        <f>F40+E41</f>
        <v>75217</v>
      </c>
      <c r="G41" s="47">
        <v>34.518700000000003</v>
      </c>
      <c r="H41" s="44">
        <f t="shared" si="16"/>
        <v>275079.52030000003</v>
      </c>
      <c r="I41" s="14">
        <f>I40+H41</f>
        <v>2588634.2767000003</v>
      </c>
      <c r="K41" s="15">
        <f t="shared" si="20"/>
        <v>9.6090773163555687E-2</v>
      </c>
      <c r="L41" s="45">
        <f t="shared" si="19"/>
        <v>3.3169285716008301</v>
      </c>
    </row>
    <row r="42" spans="1:15" ht="15.6" hidden="1" customHeight="1" outlineLevel="1" thickBot="1" x14ac:dyDescent="0.3">
      <c r="A42" s="9"/>
      <c r="B42" s="9"/>
      <c r="C42" s="10">
        <f t="shared" si="12"/>
        <v>44300</v>
      </c>
      <c r="D42" s="29">
        <f t="shared" si="13"/>
        <v>44302</v>
      </c>
      <c r="E42" s="11">
        <v>3130</v>
      </c>
      <c r="F42" s="12">
        <f>F41+E42</f>
        <v>78347</v>
      </c>
      <c r="G42" s="13">
        <v>34.445300000000003</v>
      </c>
      <c r="H42" s="14">
        <f>E42*G42</f>
        <v>107813.789</v>
      </c>
      <c r="I42" s="14">
        <f>I41+H42</f>
        <v>2696448.0657000002</v>
      </c>
      <c r="K42" s="15">
        <f t="shared" si="20"/>
        <v>3.7741764337047221E-2</v>
      </c>
      <c r="L42" s="3">
        <f t="shared" si="19"/>
        <v>1.3000263951188928</v>
      </c>
    </row>
    <row r="43" spans="1:15" ht="15.6" hidden="1" customHeight="1" outlineLevel="1" x14ac:dyDescent="0.25">
      <c r="A43" s="9"/>
      <c r="B43" s="25"/>
      <c r="C43" s="16">
        <f t="shared" si="12"/>
        <v>44301</v>
      </c>
      <c r="D43" s="30">
        <f t="shared" si="13"/>
        <v>44305</v>
      </c>
      <c r="E43" s="17">
        <v>4585</v>
      </c>
      <c r="F43" s="26">
        <f>F42+E43</f>
        <v>82932</v>
      </c>
      <c r="G43" s="18">
        <v>34.3996</v>
      </c>
      <c r="H43" s="19">
        <f>E43*G43</f>
        <v>157722.166</v>
      </c>
      <c r="I43" s="26">
        <f>I42+H43</f>
        <v>2854170.2317000004</v>
      </c>
      <c r="J43" s="5"/>
      <c r="K43" s="22">
        <f t="shared" si="20"/>
        <v>5.5286258621521249E-2</v>
      </c>
      <c r="L43" s="23">
        <f t="shared" si="19"/>
        <v>1.9018251820768823</v>
      </c>
      <c r="M43" s="48">
        <f>SUM(L39:L43)</f>
        <v>34.415789221289735</v>
      </c>
    </row>
    <row r="44" spans="1:15" ht="14.25" customHeight="1" collapsed="1" x14ac:dyDescent="0.25">
      <c r="A44" s="9"/>
      <c r="B44" s="41" t="s">
        <v>23</v>
      </c>
      <c r="C44" s="10">
        <f t="shared" si="12"/>
        <v>44302</v>
      </c>
      <c r="D44" s="29">
        <f t="shared" si="13"/>
        <v>44306</v>
      </c>
      <c r="E44" s="11">
        <v>0</v>
      </c>
      <c r="F44" s="12">
        <f>E44</f>
        <v>0</v>
      </c>
      <c r="G44" s="13">
        <v>0</v>
      </c>
      <c r="H44" s="14">
        <f t="shared" ref="H44:H47" si="21">E44*G44</f>
        <v>0</v>
      </c>
      <c r="I44" s="14">
        <f>H44</f>
        <v>0</v>
      </c>
      <c r="K44" s="15">
        <f>E44/$F$48</f>
        <v>0</v>
      </c>
      <c r="L44" s="3">
        <f t="shared" si="19"/>
        <v>0</v>
      </c>
      <c r="O44" t="s">
        <v>21</v>
      </c>
    </row>
    <row r="45" spans="1:15" ht="15.6" customHeight="1" x14ac:dyDescent="0.25">
      <c r="A45" s="9"/>
      <c r="B45" s="41"/>
      <c r="C45" s="42">
        <v>44305</v>
      </c>
      <c r="D45" s="43">
        <f t="shared" si="13"/>
        <v>44307</v>
      </c>
      <c r="E45" s="33">
        <v>5000</v>
      </c>
      <c r="F45" s="46">
        <f>F44+E45</f>
        <v>5000</v>
      </c>
      <c r="G45" s="47">
        <v>34.799999999999997</v>
      </c>
      <c r="H45" s="44">
        <f t="shared" si="21"/>
        <v>174000</v>
      </c>
      <c r="I45" s="14">
        <f>I44+H45</f>
        <v>174000</v>
      </c>
      <c r="K45" s="15">
        <f>E45/$F$48</f>
        <v>0.20054548371570671</v>
      </c>
      <c r="L45" s="45">
        <f t="shared" si="19"/>
        <v>6.9789828333065929</v>
      </c>
    </row>
    <row r="46" spans="1:15" s="32" customFormat="1" ht="15.6" customHeight="1" x14ac:dyDescent="0.25">
      <c r="A46" s="41"/>
      <c r="B46" s="41"/>
      <c r="C46" s="42">
        <v>44306</v>
      </c>
      <c r="D46" s="43">
        <f t="shared" si="13"/>
        <v>44308</v>
      </c>
      <c r="E46" s="33">
        <v>9243</v>
      </c>
      <c r="F46" s="46">
        <f>F45+E46</f>
        <v>14243</v>
      </c>
      <c r="G46" s="47">
        <v>32.922499999999999</v>
      </c>
      <c r="H46" s="44">
        <f t="shared" si="21"/>
        <v>304302.66749999998</v>
      </c>
      <c r="I46" s="14">
        <f>I45+H46</f>
        <v>478302.66749999998</v>
      </c>
      <c r="K46" s="15">
        <f>E46/$F$48</f>
        <v>0.37072838119685547</v>
      </c>
      <c r="L46" s="45">
        <f t="shared" si="19"/>
        <v>12.205305129953475</v>
      </c>
    </row>
    <row r="47" spans="1:15" ht="15.6" customHeight="1" thickBot="1" x14ac:dyDescent="0.3">
      <c r="A47" s="9"/>
      <c r="B47" s="9"/>
      <c r="C47" s="10">
        <v>44307</v>
      </c>
      <c r="D47" s="29">
        <f t="shared" si="13"/>
        <v>44309</v>
      </c>
      <c r="E47" s="11">
        <v>10278</v>
      </c>
      <c r="F47" s="46">
        <f>F46+E47</f>
        <v>24521</v>
      </c>
      <c r="G47" s="13">
        <v>34.334200000000003</v>
      </c>
      <c r="H47" s="14">
        <f t="shared" si="21"/>
        <v>352886.90760000004</v>
      </c>
      <c r="I47" s="14">
        <f>I46+H47</f>
        <v>831189.57510000002</v>
      </c>
      <c r="K47" s="15">
        <f>E47/$F$48</f>
        <v>0.41224129632600676</v>
      </c>
      <c r="L47" s="3">
        <f t="shared" si="19"/>
        <v>14.153975116316383</v>
      </c>
    </row>
    <row r="48" spans="1:15" ht="15.6" customHeight="1" x14ac:dyDescent="0.25">
      <c r="A48" s="9"/>
      <c r="B48" s="25"/>
      <c r="C48" s="16">
        <v>44308</v>
      </c>
      <c r="D48" s="30">
        <f t="shared" si="13"/>
        <v>44312</v>
      </c>
      <c r="E48" s="28">
        <v>411</v>
      </c>
      <c r="F48" s="26">
        <f>F47+E48</f>
        <v>24932</v>
      </c>
      <c r="G48" s="18">
        <v>34.200000000000003</v>
      </c>
      <c r="H48" s="19">
        <f>E48*G48</f>
        <v>14056.2</v>
      </c>
      <c r="I48" s="26">
        <f>I47+H48</f>
        <v>845245.77509999997</v>
      </c>
      <c r="J48" s="5"/>
      <c r="K48" s="22">
        <f>E48/$F$48</f>
        <v>1.6484838761431093E-2</v>
      </c>
      <c r="L48" s="23">
        <f t="shared" si="19"/>
        <v>0.56378148564094344</v>
      </c>
      <c r="M48" s="48">
        <f>SUM(L45:L48)</f>
        <v>33.902044565217395</v>
      </c>
      <c r="O48" s="49"/>
    </row>
    <row r="49" spans="1:13" ht="14.25" customHeight="1" x14ac:dyDescent="0.25">
      <c r="A49" s="9"/>
      <c r="B49" s="41" t="s">
        <v>23</v>
      </c>
      <c r="C49" s="10">
        <f t="shared" ref="C49" si="22">+WORKDAY(C48,1)</f>
        <v>44309</v>
      </c>
      <c r="D49" s="29">
        <f t="shared" ref="D49:D53" si="23">IF(C49="","",WORKDAY(C49,2))</f>
        <v>44313</v>
      </c>
      <c r="E49" s="11"/>
      <c r="F49" s="12">
        <f>E49</f>
        <v>0</v>
      </c>
      <c r="G49" s="13"/>
      <c r="H49" s="14">
        <f t="shared" ref="H49:H52" si="24">E49*G49</f>
        <v>0</v>
      </c>
      <c r="I49" s="14">
        <f>H49</f>
        <v>0</v>
      </c>
      <c r="K49" s="15" t="e">
        <f>E49/$F$53</f>
        <v>#DIV/0!</v>
      </c>
      <c r="L49" s="3" t="e">
        <f t="shared" ref="L49:L53" si="25">K49*G49</f>
        <v>#DIV/0!</v>
      </c>
    </row>
    <row r="50" spans="1:13" ht="15.6" customHeight="1" x14ac:dyDescent="0.25">
      <c r="A50" s="9"/>
      <c r="B50" s="41"/>
      <c r="C50" s="42">
        <v>44305</v>
      </c>
      <c r="D50" s="43">
        <f t="shared" si="23"/>
        <v>44307</v>
      </c>
      <c r="E50" s="33"/>
      <c r="F50" s="46">
        <f>F49+E50</f>
        <v>0</v>
      </c>
      <c r="G50" s="47"/>
      <c r="H50" s="44">
        <f t="shared" si="24"/>
        <v>0</v>
      </c>
      <c r="I50" s="14">
        <f>I49+H50</f>
        <v>0</v>
      </c>
      <c r="K50" s="15" t="e">
        <f>E50/$F$53</f>
        <v>#DIV/0!</v>
      </c>
      <c r="L50" s="45" t="e">
        <f t="shared" si="25"/>
        <v>#DIV/0!</v>
      </c>
    </row>
    <row r="51" spans="1:13" s="32" customFormat="1" ht="15.6" customHeight="1" x14ac:dyDescent="0.25">
      <c r="A51" s="41"/>
      <c r="B51" s="41"/>
      <c r="C51" s="42">
        <v>44306</v>
      </c>
      <c r="D51" s="43">
        <f t="shared" si="23"/>
        <v>44308</v>
      </c>
      <c r="E51" s="33"/>
      <c r="F51" s="46">
        <f>F50+E51</f>
        <v>0</v>
      </c>
      <c r="G51" s="47"/>
      <c r="H51" s="44">
        <f t="shared" si="24"/>
        <v>0</v>
      </c>
      <c r="I51" s="14">
        <f>I50+H51</f>
        <v>0</v>
      </c>
      <c r="K51" s="15" t="e">
        <f>E51/$F$53</f>
        <v>#DIV/0!</v>
      </c>
      <c r="L51" s="45" t="e">
        <f t="shared" si="25"/>
        <v>#DIV/0!</v>
      </c>
    </row>
    <row r="52" spans="1:13" ht="15.6" customHeight="1" thickBot="1" x14ac:dyDescent="0.3">
      <c r="A52" s="9"/>
      <c r="B52" s="9"/>
      <c r="C52" s="10">
        <v>44307</v>
      </c>
      <c r="D52" s="29">
        <f t="shared" si="23"/>
        <v>44309</v>
      </c>
      <c r="E52" s="11"/>
      <c r="F52" s="46">
        <f>F51+E52</f>
        <v>0</v>
      </c>
      <c r="G52" s="13"/>
      <c r="H52" s="14">
        <f t="shared" si="24"/>
        <v>0</v>
      </c>
      <c r="I52" s="14">
        <f>I51+H52</f>
        <v>0</v>
      </c>
      <c r="K52" s="15" t="e">
        <f>E52/$F$53</f>
        <v>#DIV/0!</v>
      </c>
      <c r="L52" s="3" t="e">
        <f t="shared" si="25"/>
        <v>#DIV/0!</v>
      </c>
    </row>
    <row r="53" spans="1:13" ht="15.6" customHeight="1" x14ac:dyDescent="0.25">
      <c r="A53" s="9"/>
      <c r="B53" s="25"/>
      <c r="C53" s="16">
        <v>44308</v>
      </c>
      <c r="D53" s="30">
        <f t="shared" si="23"/>
        <v>44312</v>
      </c>
      <c r="E53" s="28"/>
      <c r="F53" s="26">
        <f>F52+E53</f>
        <v>0</v>
      </c>
      <c r="G53" s="18"/>
      <c r="H53" s="19">
        <f>E53*G53</f>
        <v>0</v>
      </c>
      <c r="I53" s="26">
        <f>I52+H53</f>
        <v>0</v>
      </c>
      <c r="J53" s="5"/>
      <c r="K53" s="22" t="e">
        <f>E53/$F$53</f>
        <v>#DIV/0!</v>
      </c>
      <c r="L53" s="23" t="e">
        <f t="shared" si="25"/>
        <v>#DIV/0!</v>
      </c>
      <c r="M53" s="48" t="e">
        <f>SUM(L50:L53)</f>
        <v>#DIV/0!</v>
      </c>
    </row>
    <row r="54" spans="1:13" ht="15.75" thickBot="1" x14ac:dyDescent="0.3">
      <c r="B54" s="9" t="s">
        <v>22</v>
      </c>
      <c r="D54" s="29"/>
      <c r="E54" s="33"/>
      <c r="F54" s="34"/>
      <c r="G54" s="35"/>
      <c r="H54" s="36"/>
      <c r="I54" s="36"/>
      <c r="J54" s="37"/>
      <c r="K54" s="38"/>
      <c r="L54" s="39"/>
      <c r="M54" s="40"/>
    </row>
    <row r="55" spans="1:13" ht="15.75" thickBot="1" x14ac:dyDescent="0.3">
      <c r="E55" s="11"/>
      <c r="F55" s="21">
        <f>F15+F10+F20+F25+F30+F35+F38+F43+F48</f>
        <v>705311</v>
      </c>
      <c r="I55" s="21">
        <f>I15+I10+I20+I25+I30+I35+I38+I43+I48</f>
        <v>22143602.1536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82BB7647C146AC9B10E3FE9874D4" ma:contentTypeVersion="2" ma:contentTypeDescription="Create a new document." ma:contentTypeScope="" ma:versionID="da3f3cf01a1e5c9a406b2cb752910e43">
  <xsd:schema xmlns:xsd="http://www.w3.org/2001/XMLSchema" xmlns:xs="http://www.w3.org/2001/XMLSchema" xmlns:p="http://schemas.microsoft.com/office/2006/metadata/properties" xmlns:ns2="b9f944fb-6234-42a9-9b3e-5706d6d612b2" targetNamespace="http://schemas.microsoft.com/office/2006/metadata/properties" ma:root="true" ma:fieldsID="56966f6998cb23dbf49da7695ebb8095" ns2:_="">
    <xsd:import namespace="b9f944fb-6234-42a9-9b3e-5706d6d61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44fb-6234-42a9-9b3e-5706d6d6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1F489C-537D-4943-9C6C-1AC272588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944fb-6234-42a9-9b3e-5706d6d61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2021-04-23T07:58:17Z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0x010100471882BB7647C146AC9B10E3FE9874D4</vt:lpwstr>
  </property>
</Properties>
</file>