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84" documentId="8_{10C95F3A-D4DB-421B-80E5-BA56D6CB01F7}" xr6:coauthVersionLast="47" xr6:coauthVersionMax="47" xr10:uidLastSave="{C73E1B4B-A26C-4AEB-A1C4-85D1221E9011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H113" i="1"/>
  <c r="H112" i="1"/>
  <c r="H111" i="1"/>
  <c r="H110" i="1"/>
  <c r="H109" i="1"/>
  <c r="I109" i="1" s="1"/>
  <c r="F109" i="1"/>
  <c r="F110" i="1" s="1"/>
  <c r="F111" i="1" s="1"/>
  <c r="F104" i="1"/>
  <c r="F105" i="1" s="1"/>
  <c r="F106" i="1" s="1"/>
  <c r="F107" i="1" s="1"/>
  <c r="F108" i="1" s="1"/>
  <c r="K108" i="1" s="1"/>
  <c r="H108" i="1"/>
  <c r="H107" i="1"/>
  <c r="H106" i="1"/>
  <c r="H105" i="1"/>
  <c r="H104" i="1"/>
  <c r="I104" i="1" s="1"/>
  <c r="I110" i="1" l="1"/>
  <c r="I111" i="1" s="1"/>
  <c r="I112" i="1" s="1"/>
  <c r="I113" i="1" s="1"/>
  <c r="F112" i="1"/>
  <c r="K104" i="1"/>
  <c r="L104" i="1" s="1"/>
  <c r="K107" i="1"/>
  <c r="L107" i="1" s="1"/>
  <c r="K105" i="1"/>
  <c r="L105" i="1" s="1"/>
  <c r="K106" i="1"/>
  <c r="L106" i="1" s="1"/>
  <c r="L108" i="1"/>
  <c r="I105" i="1"/>
  <c r="I106" i="1" s="1"/>
  <c r="I107" i="1" s="1"/>
  <c r="I108" i="1" s="1"/>
  <c r="H100" i="1"/>
  <c r="H103" i="1"/>
  <c r="H102" i="1"/>
  <c r="H101" i="1"/>
  <c r="H99" i="1"/>
  <c r="I99" i="1" s="1"/>
  <c r="F99" i="1"/>
  <c r="F100" i="1" s="1"/>
  <c r="F101" i="1" s="1"/>
  <c r="F102" i="1" s="1"/>
  <c r="F103" i="1" s="1"/>
  <c r="H94" i="1"/>
  <c r="I94" i="1" s="1"/>
  <c r="H95" i="1"/>
  <c r="H96" i="1"/>
  <c r="H97" i="1"/>
  <c r="H98" i="1"/>
  <c r="F94" i="1"/>
  <c r="F95" i="1" s="1"/>
  <c r="F96" i="1" s="1"/>
  <c r="F97" i="1" s="1"/>
  <c r="F98" i="1" s="1"/>
  <c r="F84" i="1"/>
  <c r="F85" i="1" s="1"/>
  <c r="F86" i="1" s="1"/>
  <c r="F87" i="1" s="1"/>
  <c r="F88" i="1" s="1"/>
  <c r="F89" i="1"/>
  <c r="F90" i="1" s="1"/>
  <c r="F91" i="1" s="1"/>
  <c r="F92" i="1" s="1"/>
  <c r="F93" i="1" s="1"/>
  <c r="H93" i="1"/>
  <c r="H92" i="1"/>
  <c r="H91" i="1"/>
  <c r="H90" i="1"/>
  <c r="H89" i="1"/>
  <c r="I89" i="1" s="1"/>
  <c r="H88" i="1"/>
  <c r="H87" i="1"/>
  <c r="H86" i="1"/>
  <c r="H85" i="1"/>
  <c r="H84" i="1"/>
  <c r="I84" i="1" s="1"/>
  <c r="F79" i="1"/>
  <c r="F80" i="1" s="1"/>
  <c r="F81" i="1" s="1"/>
  <c r="F82" i="1" s="1"/>
  <c r="F83" i="1" s="1"/>
  <c r="H83" i="1"/>
  <c r="H82" i="1"/>
  <c r="H81" i="1"/>
  <c r="H80" i="1"/>
  <c r="H79" i="1"/>
  <c r="I79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K69" i="1" s="1"/>
  <c r="L69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K65" i="1" s="1"/>
  <c r="L65" i="1" s="1"/>
  <c r="F59" i="1"/>
  <c r="F60" i="1" s="1"/>
  <c r="F61" i="1" s="1"/>
  <c r="F62" i="1" s="1"/>
  <c r="F63" i="1" s="1"/>
  <c r="K60" i="1" s="1"/>
  <c r="L60" i="1" s="1"/>
  <c r="H60" i="1"/>
  <c r="H61" i="1"/>
  <c r="H62" i="1"/>
  <c r="H59" i="1"/>
  <c r="I59" i="1" s="1"/>
  <c r="H63" i="1"/>
  <c r="F54" i="1"/>
  <c r="F55" i="1" s="1"/>
  <c r="F56" i="1" s="1"/>
  <c r="F57" i="1" s="1"/>
  <c r="F58" i="1" s="1"/>
  <c r="K56" i="1" s="1"/>
  <c r="L56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6" i="1" s="1"/>
  <c r="L46" i="1" s="1"/>
  <c r="D48" i="1"/>
  <c r="D47" i="1"/>
  <c r="D46" i="1"/>
  <c r="D45" i="1"/>
  <c r="F39" i="1"/>
  <c r="F40" i="1" s="1"/>
  <c r="F41" i="1" s="1"/>
  <c r="F42" i="1" s="1"/>
  <c r="F43" i="1" s="1"/>
  <c r="H37" i="1"/>
  <c r="D36" i="1"/>
  <c r="C37" i="1"/>
  <c r="C38" i="1" s="1"/>
  <c r="C39" i="1" s="1"/>
  <c r="C31" i="1"/>
  <c r="D31" i="1" s="1"/>
  <c r="H43" i="1"/>
  <c r="H42" i="1"/>
  <c r="H41" i="1"/>
  <c r="H40" i="1"/>
  <c r="H39" i="1"/>
  <c r="I39" i="1"/>
  <c r="I40" i="1" s="1"/>
  <c r="H38" i="1"/>
  <c r="H36" i="1"/>
  <c r="I36" i="1" s="1"/>
  <c r="F36" i="1"/>
  <c r="F37" i="1" s="1"/>
  <c r="F38" i="1" s="1"/>
  <c r="K37" i="1" s="1"/>
  <c r="L37" i="1" s="1"/>
  <c r="H35" i="1"/>
  <c r="H34" i="1"/>
  <c r="H33" i="1"/>
  <c r="H32" i="1"/>
  <c r="H31" i="1"/>
  <c r="I31" i="1" s="1"/>
  <c r="I32" i="1" s="1"/>
  <c r="I33" i="1" s="1"/>
  <c r="F31" i="1"/>
  <c r="F32" i="1" s="1"/>
  <c r="F33" i="1" s="1"/>
  <c r="F34" i="1" s="1"/>
  <c r="F35" i="1" s="1"/>
  <c r="K35" i="1" s="1"/>
  <c r="L35" i="1" s="1"/>
  <c r="H30" i="1"/>
  <c r="H29" i="1"/>
  <c r="H28" i="1"/>
  <c r="H27" i="1"/>
  <c r="H26" i="1"/>
  <c r="I26" i="1" s="1"/>
  <c r="F26" i="1"/>
  <c r="F27" i="1"/>
  <c r="F28" i="1" s="1"/>
  <c r="F29" i="1" s="1"/>
  <c r="F30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K24" i="1" s="1"/>
  <c r="L24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K19" i="1" s="1"/>
  <c r="L19" i="1" s="1"/>
  <c r="H15" i="1"/>
  <c r="H14" i="1"/>
  <c r="H13" i="1"/>
  <c r="H12" i="1"/>
  <c r="H11" i="1"/>
  <c r="I11" i="1"/>
  <c r="I12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K10" i="1" s="1"/>
  <c r="L10" i="1" s="1"/>
  <c r="K111" i="1" l="1"/>
  <c r="L111" i="1" s="1"/>
  <c r="K110" i="1"/>
  <c r="L110" i="1" s="1"/>
  <c r="K109" i="1"/>
  <c r="L109" i="1" s="1"/>
  <c r="K112" i="1"/>
  <c r="L112" i="1" s="1"/>
  <c r="K113" i="1"/>
  <c r="L113" i="1" s="1"/>
  <c r="F116" i="1"/>
  <c r="I22" i="1"/>
  <c r="I23" i="1" s="1"/>
  <c r="I24" i="1" s="1"/>
  <c r="I25" i="1" s="1"/>
  <c r="I50" i="1"/>
  <c r="I100" i="1"/>
  <c r="I101" i="1" s="1"/>
  <c r="I70" i="1"/>
  <c r="I71" i="1" s="1"/>
  <c r="I72" i="1" s="1"/>
  <c r="I73" i="1" s="1"/>
  <c r="M108" i="1"/>
  <c r="I7" i="1"/>
  <c r="I8" i="1" s="1"/>
  <c r="I9" i="1" s="1"/>
  <c r="I10" i="1" s="1"/>
  <c r="I34" i="1"/>
  <c r="I35" i="1" s="1"/>
  <c r="I27" i="1"/>
  <c r="I28" i="1" s="1"/>
  <c r="I29" i="1" s="1"/>
  <c r="I30" i="1" s="1"/>
  <c r="I65" i="1"/>
  <c r="I66" i="1" s="1"/>
  <c r="I67" i="1" s="1"/>
  <c r="I68" i="1" s="1"/>
  <c r="I13" i="1"/>
  <c r="I14" i="1" s="1"/>
  <c r="I15" i="1" s="1"/>
  <c r="I17" i="1"/>
  <c r="I18" i="1" s="1"/>
  <c r="I19" i="1" s="1"/>
  <c r="I20" i="1" s="1"/>
  <c r="I37" i="1"/>
  <c r="I38" i="1" s="1"/>
  <c r="I75" i="1"/>
  <c r="I76" i="1" s="1"/>
  <c r="I77" i="1" s="1"/>
  <c r="I78" i="1" s="1"/>
  <c r="I90" i="1"/>
  <c r="I91" i="1" s="1"/>
  <c r="I92" i="1" s="1"/>
  <c r="I93" i="1" s="1"/>
  <c r="I85" i="1"/>
  <c r="I86" i="1" s="1"/>
  <c r="I87" i="1" s="1"/>
  <c r="I88" i="1" s="1"/>
  <c r="I80" i="1"/>
  <c r="I81" i="1" s="1"/>
  <c r="I82" i="1" s="1"/>
  <c r="I83" i="1" s="1"/>
  <c r="D38" i="1"/>
  <c r="I51" i="1"/>
  <c r="I52" i="1" s="1"/>
  <c r="I53" i="1" s="1"/>
  <c r="D37" i="1"/>
  <c r="I45" i="1"/>
  <c r="I46" i="1" s="1"/>
  <c r="I47" i="1" s="1"/>
  <c r="I48" i="1" s="1"/>
  <c r="K40" i="1"/>
  <c r="L40" i="1" s="1"/>
  <c r="K42" i="1"/>
  <c r="L42" i="1" s="1"/>
  <c r="K41" i="1"/>
  <c r="L41" i="1" s="1"/>
  <c r="K43" i="1"/>
  <c r="L43" i="1" s="1"/>
  <c r="K33" i="1"/>
  <c r="L33" i="1" s="1"/>
  <c r="K25" i="1"/>
  <c r="L25" i="1" s="1"/>
  <c r="I41" i="1"/>
  <c r="I42" i="1" s="1"/>
  <c r="I43" i="1" s="1"/>
  <c r="K7" i="1"/>
  <c r="L7" i="1" s="1"/>
  <c r="K45" i="1"/>
  <c r="L45" i="1" s="1"/>
  <c r="C50" i="1"/>
  <c r="D50" i="1" s="1"/>
  <c r="C32" i="1"/>
  <c r="I60" i="1"/>
  <c r="I61" i="1" s="1"/>
  <c r="I62" i="1" s="1"/>
  <c r="I63" i="1" s="1"/>
  <c r="I95" i="1"/>
  <c r="I96" i="1" s="1"/>
  <c r="I97" i="1" s="1"/>
  <c r="I98" i="1" s="1"/>
  <c r="I55" i="1"/>
  <c r="I56" i="1" s="1"/>
  <c r="I57" i="1" s="1"/>
  <c r="I58" i="1" s="1"/>
  <c r="K101" i="1"/>
  <c r="L101" i="1" s="1"/>
  <c r="K102" i="1"/>
  <c r="L102" i="1" s="1"/>
  <c r="K103" i="1"/>
  <c r="L103" i="1" s="1"/>
  <c r="K99" i="1"/>
  <c r="L99" i="1" s="1"/>
  <c r="K100" i="1"/>
  <c r="L100" i="1" s="1"/>
  <c r="K95" i="1"/>
  <c r="L95" i="1" s="1"/>
  <c r="K96" i="1"/>
  <c r="L96" i="1" s="1"/>
  <c r="K97" i="1"/>
  <c r="L97" i="1" s="1"/>
  <c r="K98" i="1"/>
  <c r="L98" i="1" s="1"/>
  <c r="K94" i="1"/>
  <c r="L94" i="1" s="1"/>
  <c r="K32" i="1"/>
  <c r="L32" i="1" s="1"/>
  <c r="K13" i="1"/>
  <c r="L13" i="1" s="1"/>
  <c r="K14" i="1"/>
  <c r="L14" i="1" s="1"/>
  <c r="K11" i="1"/>
  <c r="L11" i="1" s="1"/>
  <c r="K12" i="1"/>
  <c r="L12" i="1" s="1"/>
  <c r="K15" i="1"/>
  <c r="L15" i="1" s="1"/>
  <c r="K29" i="1"/>
  <c r="L29" i="1" s="1"/>
  <c r="K28" i="1"/>
  <c r="L28" i="1" s="1"/>
  <c r="K30" i="1"/>
  <c r="L30" i="1" s="1"/>
  <c r="K27" i="1"/>
  <c r="L27" i="1" s="1"/>
  <c r="K26" i="1"/>
  <c r="L26" i="1" s="1"/>
  <c r="D39" i="1"/>
  <c r="C40" i="1"/>
  <c r="K86" i="1"/>
  <c r="L86" i="1" s="1"/>
  <c r="K88" i="1"/>
  <c r="L88" i="1" s="1"/>
  <c r="K87" i="1"/>
  <c r="L87" i="1" s="1"/>
  <c r="K84" i="1"/>
  <c r="L84" i="1" s="1"/>
  <c r="K85" i="1"/>
  <c r="L85" i="1" s="1"/>
  <c r="K22" i="1"/>
  <c r="L22" i="1" s="1"/>
  <c r="K21" i="1"/>
  <c r="L21" i="1" s="1"/>
  <c r="K23" i="1"/>
  <c r="L23" i="1" s="1"/>
  <c r="K50" i="1"/>
  <c r="L50" i="1" s="1"/>
  <c r="K53" i="1"/>
  <c r="L53" i="1" s="1"/>
  <c r="K51" i="1"/>
  <c r="L51" i="1" s="1"/>
  <c r="K49" i="1"/>
  <c r="L49" i="1" s="1"/>
  <c r="K34" i="1"/>
  <c r="L34" i="1" s="1"/>
  <c r="K39" i="1"/>
  <c r="L39" i="1" s="1"/>
  <c r="K48" i="1"/>
  <c r="L48" i="1" s="1"/>
  <c r="K44" i="1"/>
  <c r="L44" i="1" s="1"/>
  <c r="K47" i="1"/>
  <c r="L47" i="1" s="1"/>
  <c r="K79" i="1"/>
  <c r="L79" i="1" s="1"/>
  <c r="K80" i="1"/>
  <c r="L80" i="1" s="1"/>
  <c r="K82" i="1"/>
  <c r="L82" i="1" s="1"/>
  <c r="K81" i="1"/>
  <c r="L81" i="1" s="1"/>
  <c r="K83" i="1"/>
  <c r="L83" i="1" s="1"/>
  <c r="K17" i="1"/>
  <c r="L17" i="1" s="1"/>
  <c r="K16" i="1"/>
  <c r="L16" i="1" s="1"/>
  <c r="K20" i="1"/>
  <c r="L20" i="1" s="1"/>
  <c r="K61" i="1"/>
  <c r="L61" i="1" s="1"/>
  <c r="K31" i="1"/>
  <c r="L31" i="1" s="1"/>
  <c r="K52" i="1"/>
  <c r="L52" i="1" s="1"/>
  <c r="K6" i="1"/>
  <c r="L6" i="1" s="1"/>
  <c r="K62" i="1"/>
  <c r="L62" i="1" s="1"/>
  <c r="K63" i="1"/>
  <c r="L63" i="1" s="1"/>
  <c r="K18" i="1"/>
  <c r="L18" i="1" s="1"/>
  <c r="K66" i="1"/>
  <c r="L66" i="1" s="1"/>
  <c r="K68" i="1"/>
  <c r="L68" i="1" s="1"/>
  <c r="K67" i="1"/>
  <c r="L67" i="1" s="1"/>
  <c r="K70" i="1"/>
  <c r="L70" i="1" s="1"/>
  <c r="K73" i="1"/>
  <c r="L73" i="1" s="1"/>
  <c r="K72" i="1"/>
  <c r="L72" i="1" s="1"/>
  <c r="K71" i="1"/>
  <c r="L71" i="1" s="1"/>
  <c r="K59" i="1"/>
  <c r="L59" i="1" s="1"/>
  <c r="K64" i="1"/>
  <c r="L64" i="1" s="1"/>
  <c r="K57" i="1"/>
  <c r="L57" i="1" s="1"/>
  <c r="K55" i="1"/>
  <c r="L55" i="1" s="1"/>
  <c r="K54" i="1"/>
  <c r="L54" i="1" s="1"/>
  <c r="K58" i="1"/>
  <c r="L58" i="1" s="1"/>
  <c r="K77" i="1"/>
  <c r="L77" i="1" s="1"/>
  <c r="K76" i="1"/>
  <c r="L76" i="1" s="1"/>
  <c r="K75" i="1"/>
  <c r="L75" i="1" s="1"/>
  <c r="K74" i="1"/>
  <c r="L74" i="1" s="1"/>
  <c r="K78" i="1"/>
  <c r="L78" i="1" s="1"/>
  <c r="K9" i="1"/>
  <c r="L9" i="1" s="1"/>
  <c r="K8" i="1"/>
  <c r="L8" i="1" s="1"/>
  <c r="K38" i="1"/>
  <c r="L38" i="1" s="1"/>
  <c r="K36" i="1"/>
  <c r="L36" i="1" s="1"/>
  <c r="M38" i="1" s="1"/>
  <c r="K93" i="1"/>
  <c r="L93" i="1" s="1"/>
  <c r="K92" i="1"/>
  <c r="L92" i="1" s="1"/>
  <c r="K89" i="1"/>
  <c r="L89" i="1" s="1"/>
  <c r="K90" i="1"/>
  <c r="L90" i="1" s="1"/>
  <c r="K91" i="1"/>
  <c r="L91" i="1" s="1"/>
  <c r="I116" i="1" l="1"/>
  <c r="M113" i="1"/>
  <c r="M103" i="1"/>
  <c r="I102" i="1"/>
  <c r="I103" i="1" s="1"/>
  <c r="C51" i="1"/>
  <c r="C52" i="1" s="1"/>
  <c r="M63" i="1"/>
  <c r="M35" i="1"/>
  <c r="M73" i="1"/>
  <c r="M48" i="1"/>
  <c r="C33" i="1"/>
  <c r="D32" i="1"/>
  <c r="M43" i="1"/>
  <c r="M10" i="1"/>
  <c r="M88" i="1"/>
  <c r="M30" i="1"/>
  <c r="M15" i="1"/>
  <c r="M78" i="1"/>
  <c r="M68" i="1"/>
  <c r="M83" i="1"/>
  <c r="M98" i="1"/>
  <c r="M20" i="1"/>
  <c r="M25" i="1"/>
  <c r="M93" i="1"/>
  <c r="M58" i="1"/>
  <c r="D40" i="1"/>
  <c r="C41" i="1"/>
  <c r="D51" i="1" l="1"/>
  <c r="C34" i="1"/>
  <c r="D33" i="1"/>
  <c r="C42" i="1"/>
  <c r="D41" i="1"/>
  <c r="C53" i="1"/>
  <c r="D52" i="1"/>
  <c r="C35" i="1" l="1"/>
  <c r="D35" i="1" s="1"/>
  <c r="D34" i="1"/>
  <c r="D53" i="1"/>
  <c r="C54" i="1"/>
  <c r="C43" i="1"/>
  <c r="D42" i="1"/>
  <c r="C44" i="1" l="1"/>
  <c r="D44" i="1" s="1"/>
  <c r="D43" i="1"/>
  <c r="D54" i="1"/>
  <c r="C55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<sst xmlns="http://schemas.openxmlformats.org/spreadsheetml/2006/main" count="45" uniqueCount="44">
  <si>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</si>
  <si>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</si>
  <si>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</si>
  <si>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</si>
  <si>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</si>
  <si>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</si>
  <si>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</si>
  <si>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</si>
  <si>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</si>
  <si>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</si>
  <si>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</si>
  <si>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</si>
  <si>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</si>
  <si>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</si>
  <si>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</si>
  <si>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</si>
  <si>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</si>
  <si>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</si>
  <si>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</si>
  <si>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</si>
  <si>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</si>
  <si>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</si>
  <si>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</si>
  <si>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</si>
  <si>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</si>
  <si>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</si>
  <si>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</si>
  <si>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</si>
  <si>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</si>
  <si>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</si>
  <si>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</si>
  <si>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</si>
  <si>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</si>
  <si>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</si>
  <si>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>week 15</t>
  </si>
  <si>
    <t>week 16</t>
  </si>
  <si>
    <t>week 17</t>
  </si>
  <si>
    <t>week 18</t>
  </si>
  <si>
    <t>week 19</t>
  </si>
  <si>
    <t>no shares bought at 1st July</t>
  </si>
  <si>
    <t>week 20</t>
  </si>
  <si>
    <t>week 21</t>
  </si>
  <si>
    <t xml:space="preserve">Cumulative 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</si>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</sst>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€&quot;\ #,##0.00"/>
    <numFmt numFmtId="166" formatCode="&quot;€&quot;\ #,##0"/>
    <numFmt numFmtId="167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0" fontId="0" fillId="0" borderId="0" xfId="0" applyFill="1" applyBorder="1"/>
    <xf numFmtId="165" fontId="0" fillId="0" borderId="0" xfId="0" applyNumberFormat="1" applyFill="1" applyBorder="1"/>
    <xf numFmtId="9" fontId="0" fillId="0" borderId="0" xfId="1" applyNumberFormat="1" applyFont="1" applyFill="1" applyBorder="1"/>
    <xf numFmtId="0" fontId="0" fillId="0" borderId="0" xfId="0" applyFill="1"/>
    <xf numFmtId="0" fontId="0" fillId="0" borderId="1" xfId="0" applyFill="1" applyBorder="1"/>
    <xf numFmtId="9" fontId="0" fillId="0" borderId="1" xfId="1" applyNumberFormat="1" applyFont="1" applyFill="1" applyBorder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11" fillId="4" borderId="0" xfId="5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16" fontId="0" fillId="0" borderId="1" xfId="0" applyNumberFormat="1" applyFill="1" applyBorder="1"/>
    <xf numFmtId="3" fontId="0" fillId="0" borderId="1" xfId="0" applyNumberFormat="1" applyFill="1" applyBorder="1"/>
    <xf numFmtId="165" fontId="0" fillId="0" borderId="1" xfId="0" applyNumberFormat="1" applyFill="1" applyBorder="1"/>
  </cellXfs>
  <cellStyles count="22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2 4" xfId="20" xr:uid="{F3C8DC75-2429-46A4-A0E2-1C13730F5B50}"/>
    <cellStyle name="Comma 2 5" xfId="21" xr:uid="{25B7DB82-9A84-4EF8-A338-9363E02B6EAB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119"/>
  <sheetViews>
    <sheetView showGridLines="0" tabSelected="1" workbookViewId="0">
      <pane xSplit="2" ySplit="5" topLeftCell="C88" activePane="bottomRight" state="frozen"/>
      <selection pane="topRight" activeCell="C1" sqref="C1"/>
      <selection pane="bottomLeft" activeCell="A6" sqref="A6"/>
      <selection pane="bottomRight" activeCell="I113" sqref="I113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56" t="s">
        <v>4</v>
      </c>
      <c r="F5" s="57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58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58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58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58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54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54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54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54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54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59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59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59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0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54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59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59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59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0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34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35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93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3" si="41">I79+H80</f>
        <v>1509105.9823</v>
      </c>
      <c r="J80" s="29"/>
      <c r="K80" s="13">
        <f t="shared" ref="K80:K83" si="42">E80/$F$83</f>
        <v>6.6828898454314223E-2</v>
      </c>
      <c r="L80" s="35">
        <f t="shared" ref="L80:L93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36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55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6" si="44">E85/$F$88</f>
        <v>0.10934631432545201</v>
      </c>
      <c r="L85" s="2">
        <f t="shared" si="43"/>
        <v>3.8924772934631435</v>
      </c>
      <c r="M85" s="55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55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55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customHeight="1">
      <c r="A89" s="7"/>
      <c r="B89" s="31" t="s">
        <v>37</v>
      </c>
      <c r="C89" s="62">
        <v>44365</v>
      </c>
      <c r="D89" s="62">
        <v>44369</v>
      </c>
      <c r="E89" s="58">
        <v>36498</v>
      </c>
      <c r="F89" s="10">
        <f>E89</f>
        <v>36498</v>
      </c>
      <c r="G89" s="11">
        <v>35.481299999999997</v>
      </c>
      <c r="H89" s="34">
        <f t="shared" si="40"/>
        <v>1294996.4874</v>
      </c>
      <c r="I89" s="12">
        <f>H89</f>
        <v>1294996.4874</v>
      </c>
      <c r="J89" s="48"/>
      <c r="K89" s="13">
        <f>E89/$F$93</f>
        <v>0.34329734000526729</v>
      </c>
      <c r="L89" s="2">
        <f>K89*G89</f>
        <v>12.18063590992889</v>
      </c>
      <c r="M89" s="42"/>
      <c r="N89" s="51"/>
      <c r="O89" s="51"/>
      <c r="P89" s="51"/>
      <c r="Q89" s="51"/>
    </row>
    <row r="90" spans="1:17" ht="15.6" customHeight="1">
      <c r="A90" s="7"/>
      <c r="B90" s="31"/>
      <c r="C90" s="62">
        <v>44368</v>
      </c>
      <c r="D90" s="62">
        <v>44370</v>
      </c>
      <c r="E90" s="58">
        <v>4318</v>
      </c>
      <c r="F90" s="10">
        <f>F89+E90</f>
        <v>40816</v>
      </c>
      <c r="G90" s="11">
        <v>34.836641999999998</v>
      </c>
      <c r="H90" s="34">
        <f t="shared" si="40"/>
        <v>150424.62015599999</v>
      </c>
      <c r="I90" s="34">
        <f t="shared" si="41"/>
        <v>1445421.1075559999</v>
      </c>
      <c r="J90" s="48"/>
      <c r="K90" s="50">
        <f t="shared" ref="K90:K93" si="45">E90/$F$93</f>
        <v>4.0614771059859285E-2</v>
      </c>
      <c r="L90" s="2">
        <f t="shared" si="43"/>
        <v>1.4148822393242784</v>
      </c>
      <c r="M90" s="42"/>
      <c r="N90" s="51"/>
      <c r="O90" s="51"/>
      <c r="P90" s="51"/>
      <c r="Q90" s="51"/>
    </row>
    <row r="91" spans="1:17" ht="15.6" customHeight="1">
      <c r="A91" s="7"/>
      <c r="B91" s="31"/>
      <c r="C91" s="62">
        <v>44369</v>
      </c>
      <c r="D91" s="62">
        <v>44371</v>
      </c>
      <c r="E91" s="58">
        <v>16525</v>
      </c>
      <c r="F91" s="10">
        <f>F90+E91</f>
        <v>57341</v>
      </c>
      <c r="G91" s="11">
        <v>35.721899999999998</v>
      </c>
      <c r="H91" s="34">
        <f t="shared" si="40"/>
        <v>590304.39749999996</v>
      </c>
      <c r="I91" s="34">
        <f t="shared" si="41"/>
        <v>2035725.5050559998</v>
      </c>
      <c r="J91" s="48"/>
      <c r="K91" s="50">
        <f t="shared" si="45"/>
        <v>0.15543286052898905</v>
      </c>
      <c r="L91" s="2">
        <f t="shared" si="43"/>
        <v>5.5523571005304939</v>
      </c>
      <c r="M91" s="42"/>
      <c r="N91" s="51"/>
      <c r="O91" s="51"/>
      <c r="P91" s="51"/>
      <c r="Q91" s="51"/>
    </row>
    <row r="92" spans="1:17" ht="15.6" customHeight="1" thickBot="1">
      <c r="A92" s="7"/>
      <c r="B92" s="31"/>
      <c r="C92" s="62">
        <v>44370</v>
      </c>
      <c r="D92" s="62">
        <v>44372</v>
      </c>
      <c r="E92" s="58">
        <v>22213</v>
      </c>
      <c r="F92" s="10">
        <f>F91+E92</f>
        <v>79554</v>
      </c>
      <c r="G92" s="11">
        <v>35.870699999999999</v>
      </c>
      <c r="H92" s="34">
        <f t="shared" si="40"/>
        <v>796795.8591</v>
      </c>
      <c r="I92" s="34">
        <f t="shared" si="41"/>
        <v>2832521.3641559999</v>
      </c>
      <c r="J92" s="48"/>
      <c r="K92" s="50">
        <f t="shared" si="45"/>
        <v>0.20893374468565409</v>
      </c>
      <c r="L92" s="35">
        <f t="shared" si="43"/>
        <v>7.4945996754956923</v>
      </c>
      <c r="M92" s="42"/>
      <c r="N92" s="51"/>
      <c r="O92" s="51"/>
      <c r="P92" s="51"/>
      <c r="Q92" s="51"/>
    </row>
    <row r="93" spans="1:17" ht="15.6" customHeight="1">
      <c r="A93" s="7"/>
      <c r="B93" s="23"/>
      <c r="C93" s="63">
        <v>44371</v>
      </c>
      <c r="D93" s="63">
        <v>44375</v>
      </c>
      <c r="E93" s="64">
        <v>26762</v>
      </c>
      <c r="F93" s="24">
        <f>F92+E93</f>
        <v>106316</v>
      </c>
      <c r="G93" s="16">
        <v>35.670099999999998</v>
      </c>
      <c r="H93" s="25">
        <f t="shared" si="40"/>
        <v>954603.21619999991</v>
      </c>
      <c r="I93" s="24">
        <f t="shared" si="41"/>
        <v>3787124.580356</v>
      </c>
      <c r="J93" s="52"/>
      <c r="K93" s="53">
        <f t="shared" si="45"/>
        <v>0.25172128372023028</v>
      </c>
      <c r="L93" s="47">
        <f t="shared" si="43"/>
        <v>8.9789233624289864</v>
      </c>
      <c r="M93" s="38">
        <f>SUM(L89:L93)</f>
        <v>35.621398287708345</v>
      </c>
      <c r="N93" s="51"/>
      <c r="O93" s="51"/>
      <c r="P93" s="51"/>
      <c r="Q93" s="51"/>
    </row>
    <row r="94" spans="1:17" ht="15.6" customHeight="1">
      <c r="A94" s="7"/>
      <c r="B94" s="31" t="s">
        <v>38</v>
      </c>
      <c r="C94" s="62">
        <v>44372</v>
      </c>
      <c r="D94" s="62">
        <v>44376</v>
      </c>
      <c r="E94" s="58">
        <v>11018</v>
      </c>
      <c r="F94" s="10">
        <f>E94</f>
        <v>11018</v>
      </c>
      <c r="G94" s="11">
        <v>35.827300000000001</v>
      </c>
      <c r="H94" s="34">
        <f t="shared" ref="H94:H98" si="46">E94*G94</f>
        <v>394745.19140000001</v>
      </c>
      <c r="I94" s="12">
        <f>H94</f>
        <v>394745.19140000001</v>
      </c>
      <c r="J94" s="48"/>
      <c r="K94" s="13">
        <f>E94/$F$98</f>
        <v>0.12525578645809649</v>
      </c>
      <c r="L94" s="2">
        <f>K94*G94</f>
        <v>4.4875766381701601</v>
      </c>
      <c r="M94" s="42"/>
      <c r="N94" s="51"/>
      <c r="O94" s="51"/>
      <c r="P94" s="51"/>
      <c r="Q94" s="51"/>
    </row>
    <row r="95" spans="1:17" ht="15.6" customHeight="1">
      <c r="A95" s="7"/>
      <c r="B95" s="31"/>
      <c r="C95" s="62">
        <v>44375</v>
      </c>
      <c r="D95" s="62">
        <v>44377</v>
      </c>
      <c r="E95" s="58">
        <v>18320</v>
      </c>
      <c r="F95" s="10">
        <f>F94+E95</f>
        <v>29338</v>
      </c>
      <c r="G95" s="11">
        <v>35.739800000000002</v>
      </c>
      <c r="H95" s="34">
        <f t="shared" si="46"/>
        <v>654753.13600000006</v>
      </c>
      <c r="I95" s="34">
        <f t="shared" ref="I95:I98" si="47">I94+H95</f>
        <v>1049498.3274000001</v>
      </c>
      <c r="J95" s="48"/>
      <c r="K95" s="13">
        <f t="shared" ref="K95:K98" si="48">E95/$F$98</f>
        <v>0.20826701832567868</v>
      </c>
      <c r="L95" s="2">
        <f t="shared" ref="L95:L98" si="49">K95*G95</f>
        <v>7.4434215815560911</v>
      </c>
      <c r="M95" s="42"/>
      <c r="N95" s="51"/>
      <c r="O95" s="51"/>
      <c r="P95" s="51"/>
      <c r="Q95" s="51"/>
    </row>
    <row r="96" spans="1:17" ht="15.6" customHeight="1">
      <c r="A96" s="7"/>
      <c r="B96" s="31"/>
      <c r="C96" s="62">
        <v>44376</v>
      </c>
      <c r="D96" s="62">
        <v>44378</v>
      </c>
      <c r="E96" s="58">
        <v>18510</v>
      </c>
      <c r="F96" s="10">
        <f>F95+E96</f>
        <v>47848</v>
      </c>
      <c r="G96" s="11">
        <v>35.634900000000002</v>
      </c>
      <c r="H96" s="34">
        <f t="shared" si="46"/>
        <v>659601.99900000007</v>
      </c>
      <c r="I96" s="34">
        <f t="shared" si="47"/>
        <v>1709100.3264000001</v>
      </c>
      <c r="J96" s="48"/>
      <c r="K96" s="13">
        <f t="shared" si="48"/>
        <v>0.21042699286071576</v>
      </c>
      <c r="L96" s="2">
        <f t="shared" si="49"/>
        <v>7.4985448478923207</v>
      </c>
      <c r="M96" s="42"/>
      <c r="N96" s="51"/>
      <c r="O96" s="51"/>
      <c r="P96" s="51"/>
      <c r="Q96" s="51"/>
    </row>
    <row r="97" spans="1:17" ht="15.6" customHeight="1" thickBot="1">
      <c r="A97" s="7"/>
      <c r="B97" s="31"/>
      <c r="C97" s="62">
        <v>44377</v>
      </c>
      <c r="D97" s="62">
        <v>44379</v>
      </c>
      <c r="E97" s="58">
        <v>40116</v>
      </c>
      <c r="F97" s="10">
        <f>F96+E97</f>
        <v>87964</v>
      </c>
      <c r="G97" s="11">
        <v>34.733400000000003</v>
      </c>
      <c r="H97" s="34">
        <f t="shared" si="46"/>
        <v>1393365.0744</v>
      </c>
      <c r="I97" s="34">
        <f t="shared" si="47"/>
        <v>3102465.4007999999</v>
      </c>
      <c r="J97" s="48"/>
      <c r="K97" s="13">
        <f t="shared" si="48"/>
        <v>0.45605020235550908</v>
      </c>
      <c r="L97" s="35">
        <f t="shared" si="49"/>
        <v>15.84017409849484</v>
      </c>
      <c r="M97" s="42"/>
      <c r="N97" s="51"/>
      <c r="O97" s="51"/>
      <c r="P97" s="51"/>
      <c r="Q97" s="51"/>
    </row>
    <row r="98" spans="1:17" ht="15.6" customHeight="1">
      <c r="A98" s="7"/>
      <c r="B98" s="23"/>
      <c r="C98" s="63">
        <v>44378</v>
      </c>
      <c r="D98" s="63">
        <v>44382</v>
      </c>
      <c r="E98" s="64"/>
      <c r="F98" s="24">
        <f>F97+E98</f>
        <v>87964</v>
      </c>
      <c r="G98" s="16"/>
      <c r="H98" s="25">
        <f t="shared" si="46"/>
        <v>0</v>
      </c>
      <c r="I98" s="24">
        <f t="shared" si="47"/>
        <v>3102465.4007999999</v>
      </c>
      <c r="J98" s="52"/>
      <c r="K98" s="53">
        <f t="shared" si="48"/>
        <v>0</v>
      </c>
      <c r="L98" s="47">
        <f t="shared" si="49"/>
        <v>0</v>
      </c>
      <c r="M98" s="38">
        <f>SUM(L94:L98)</f>
        <v>35.269717166113416</v>
      </c>
      <c r="N98" s="51" t="s">
        <v>39</v>
      </c>
      <c r="O98" s="51"/>
      <c r="P98" s="51"/>
      <c r="Q98" s="51"/>
    </row>
    <row r="99" spans="1:17" ht="15.6" customHeight="1">
      <c r="A99" s="7"/>
      <c r="B99" s="31" t="s">
        <v>40</v>
      </c>
      <c r="C99" s="62">
        <v>44379</v>
      </c>
      <c r="D99" s="62">
        <v>44383</v>
      </c>
      <c r="E99" s="58">
        <v>7788</v>
      </c>
      <c r="F99" s="10">
        <f>E99</f>
        <v>7788</v>
      </c>
      <c r="G99" s="11">
        <v>34.927500000000002</v>
      </c>
      <c r="H99" s="34">
        <f t="shared" ref="H99:H103" si="50">E99*G99</f>
        <v>272015.37</v>
      </c>
      <c r="I99" s="12">
        <f>H99</f>
        <v>272015.37</v>
      </c>
      <c r="J99" s="48"/>
      <c r="K99" s="13">
        <f>E99/$F$103</f>
        <v>0.13756314692478891</v>
      </c>
      <c r="L99" s="2">
        <f>K99*G99</f>
        <v>4.8047368142155653</v>
      </c>
      <c r="M99" s="42"/>
      <c r="N99" s="51"/>
      <c r="O99" s="51"/>
      <c r="P99" s="51"/>
      <c r="Q99" s="51"/>
    </row>
    <row r="100" spans="1:17" ht="15.6" customHeight="1">
      <c r="A100" s="7"/>
      <c r="B100" s="31"/>
      <c r="C100" s="62">
        <v>44382</v>
      </c>
      <c r="D100" s="62">
        <v>44384</v>
      </c>
      <c r="E100" s="58">
        <v>4112</v>
      </c>
      <c r="F100" s="10">
        <f>F99+E100</f>
        <v>11900</v>
      </c>
      <c r="G100" s="11">
        <v>34.989400000000003</v>
      </c>
      <c r="H100" s="34">
        <f>E100*G100</f>
        <v>143876.41280000002</v>
      </c>
      <c r="I100" s="34">
        <f>I99+H100</f>
        <v>415891.78280000004</v>
      </c>
      <c r="J100" s="48"/>
      <c r="K100" s="13">
        <f t="shared" ref="K100:K103" si="51">E100/$F$103</f>
        <v>7.2632211113858758E-2</v>
      </c>
      <c r="L100" s="2">
        <f t="shared" ref="L100:L103" si="52">K100*G100</f>
        <v>2.5413574875472498</v>
      </c>
      <c r="M100" s="42"/>
      <c r="N100" s="51"/>
      <c r="O100" s="51"/>
      <c r="P100" s="51"/>
      <c r="Q100" s="51"/>
    </row>
    <row r="101" spans="1:17" ht="15.6" customHeight="1">
      <c r="A101" s="7"/>
      <c r="B101" s="31"/>
      <c r="C101" s="62">
        <v>44383</v>
      </c>
      <c r="D101" s="62">
        <v>44385</v>
      </c>
      <c r="E101" s="58">
        <v>6727</v>
      </c>
      <c r="F101" s="10">
        <f>F100+E101</f>
        <v>18627</v>
      </c>
      <c r="G101" s="11">
        <v>35.497900000000001</v>
      </c>
      <c r="H101" s="34">
        <f t="shared" si="50"/>
        <v>238794.37330000001</v>
      </c>
      <c r="I101" s="34">
        <f t="shared" ref="I101:I103" si="53">I100+H101</f>
        <v>654686.15610000002</v>
      </c>
      <c r="J101" s="48"/>
      <c r="K101" s="13">
        <f t="shared" si="51"/>
        <v>0.11882219945596495</v>
      </c>
      <c r="L101" s="2">
        <f t="shared" si="52"/>
        <v>4.2179385540678984</v>
      </c>
      <c r="M101" s="42"/>
      <c r="N101" s="51"/>
      <c r="O101" s="51"/>
      <c r="P101" s="51"/>
      <c r="Q101" s="51"/>
    </row>
    <row r="102" spans="1:17" ht="15.6" customHeight="1" thickBot="1">
      <c r="A102" s="7"/>
      <c r="B102" s="31"/>
      <c r="C102" s="62">
        <v>44384</v>
      </c>
      <c r="D102" s="62">
        <v>44386</v>
      </c>
      <c r="E102" s="58">
        <v>6286</v>
      </c>
      <c r="F102" s="10">
        <f>F101+E102</f>
        <v>24913</v>
      </c>
      <c r="G102" s="11">
        <v>35.858499999999999</v>
      </c>
      <c r="H102" s="34">
        <f t="shared" si="50"/>
        <v>225406.53099999999</v>
      </c>
      <c r="I102" s="34">
        <f>I101+H102</f>
        <v>880092.68709999998</v>
      </c>
      <c r="J102" s="48"/>
      <c r="K102" s="13">
        <f t="shared" si="51"/>
        <v>0.11103260677570918</v>
      </c>
      <c r="L102" s="35">
        <f t="shared" si="52"/>
        <v>3.9814627300667675</v>
      </c>
      <c r="M102" s="42"/>
      <c r="N102" s="51"/>
      <c r="O102" s="51"/>
      <c r="P102" s="51"/>
      <c r="Q102" s="51"/>
    </row>
    <row r="103" spans="1:17" ht="15.6" customHeight="1">
      <c r="A103" s="7"/>
      <c r="B103" s="23"/>
      <c r="C103" s="63">
        <v>44385</v>
      </c>
      <c r="D103" s="63">
        <v>44389</v>
      </c>
      <c r="E103" s="64">
        <v>31701</v>
      </c>
      <c r="F103" s="24">
        <f>F102+E103</f>
        <v>56614</v>
      </c>
      <c r="G103" s="16">
        <v>34.885300000000001</v>
      </c>
      <c r="H103" s="25">
        <f t="shared" si="50"/>
        <v>1105898.8953</v>
      </c>
      <c r="I103" s="24">
        <f t="shared" si="53"/>
        <v>1985991.5824</v>
      </c>
      <c r="J103" s="52"/>
      <c r="K103" s="53">
        <f t="shared" si="51"/>
        <v>0.55994983572967816</v>
      </c>
      <c r="L103" s="47">
        <f t="shared" si="52"/>
        <v>19.534018004380542</v>
      </c>
      <c r="M103" s="38">
        <f>SUM(L99:L103)</f>
        <v>35.079513590278026</v>
      </c>
      <c r="N103" s="51"/>
      <c r="O103" s="51"/>
      <c r="P103" s="51"/>
      <c r="Q103" s="51"/>
    </row>
    <row r="104" spans="1:17" ht="15.6" customHeight="1">
      <c r="A104" s="7"/>
      <c r="B104" s="31" t="s">
        <v>41</v>
      </c>
      <c r="C104" s="62">
        <v>44386</v>
      </c>
      <c r="D104" s="62">
        <v>44390</v>
      </c>
      <c r="E104" s="58">
        <v>4682</v>
      </c>
      <c r="F104" s="10">
        <f>E104</f>
        <v>4682</v>
      </c>
      <c r="G104" s="11">
        <v>35.075200000000002</v>
      </c>
      <c r="H104" s="34">
        <f t="shared" ref="H104" si="54">E104*G104</f>
        <v>164222.0864</v>
      </c>
      <c r="I104" s="12">
        <f>H104</f>
        <v>164222.0864</v>
      </c>
      <c r="J104" s="48"/>
      <c r="K104" s="13">
        <f>E104/$F$108</f>
        <v>5.2627437756421064E-2</v>
      </c>
      <c r="L104" s="2">
        <f>K104*G104</f>
        <v>1.8459179047940202</v>
      </c>
      <c r="M104" s="42"/>
      <c r="N104" s="51"/>
      <c r="O104" s="51"/>
      <c r="P104" s="51"/>
      <c r="Q104" s="51"/>
    </row>
    <row r="105" spans="1:17" ht="15.6" customHeight="1">
      <c r="A105" s="7"/>
      <c r="B105" s="31"/>
      <c r="C105" s="62">
        <v>44389</v>
      </c>
      <c r="D105" s="62">
        <v>44391</v>
      </c>
      <c r="E105" s="58">
        <v>10027</v>
      </c>
      <c r="F105" s="10">
        <f>F104+E105</f>
        <v>14709</v>
      </c>
      <c r="G105" s="11">
        <v>35.369900000000001</v>
      </c>
      <c r="H105" s="34">
        <f>E105*G105</f>
        <v>354653.98730000004</v>
      </c>
      <c r="I105" s="34">
        <f t="shared" ref="I105:I107" si="55">I104+H105</f>
        <v>518876.07370000007</v>
      </c>
      <c r="J105" s="48"/>
      <c r="K105" s="13">
        <f>E105/$F$108</f>
        <v>0.1127072444219637</v>
      </c>
      <c r="L105" s="2">
        <f t="shared" ref="L105:L108" si="56">K105*G105</f>
        <v>3.9864439644804142</v>
      </c>
      <c r="M105" s="42"/>
      <c r="N105" s="51"/>
      <c r="O105" s="51"/>
      <c r="P105" s="51"/>
      <c r="Q105" s="51"/>
    </row>
    <row r="106" spans="1:17" ht="15.6" customHeight="1">
      <c r="A106" s="7"/>
      <c r="B106" s="31"/>
      <c r="C106" s="62">
        <v>44390</v>
      </c>
      <c r="D106" s="62">
        <v>44392</v>
      </c>
      <c r="E106" s="58">
        <v>21894</v>
      </c>
      <c r="F106" s="10">
        <f>F105+E106</f>
        <v>36603</v>
      </c>
      <c r="G106" s="11">
        <v>35.597900000000003</v>
      </c>
      <c r="H106" s="34">
        <f t="shared" ref="H106:H113" si="57">E106*G106</f>
        <v>779380.42260000005</v>
      </c>
      <c r="I106" s="34">
        <f t="shared" si="55"/>
        <v>1298256.4963000002</v>
      </c>
      <c r="J106" s="48"/>
      <c r="K106" s="13">
        <f>E106/$F$108</f>
        <v>0.24609677963243973</v>
      </c>
      <c r="L106" s="2">
        <f t="shared" si="56"/>
        <v>8.760528551677627</v>
      </c>
      <c r="M106" s="42"/>
      <c r="N106" s="51"/>
      <c r="O106" s="51"/>
      <c r="P106" s="51"/>
      <c r="Q106" s="51"/>
    </row>
    <row r="107" spans="1:17" ht="15.6" customHeight="1" thickBot="1">
      <c r="A107" s="7"/>
      <c r="B107" s="31"/>
      <c r="C107" s="62">
        <v>44391</v>
      </c>
      <c r="D107" s="62">
        <v>44393</v>
      </c>
      <c r="E107" s="58">
        <v>10297</v>
      </c>
      <c r="F107" s="10">
        <f>F106+E107</f>
        <v>46900</v>
      </c>
      <c r="G107" s="11">
        <v>35.721400000000003</v>
      </c>
      <c r="H107" s="34">
        <f t="shared" si="57"/>
        <v>367823.25580000004</v>
      </c>
      <c r="I107" s="34">
        <f t="shared" si="55"/>
        <v>1666079.7521000002</v>
      </c>
      <c r="J107" s="48"/>
      <c r="K107" s="13">
        <f>E107/$F$108</f>
        <v>0.11574214578766931</v>
      </c>
      <c r="L107" s="2">
        <f t="shared" si="56"/>
        <v>4.1344714865396508</v>
      </c>
      <c r="M107" s="42"/>
      <c r="N107" s="51"/>
      <c r="O107" s="51"/>
      <c r="P107" s="51"/>
      <c r="Q107" s="51"/>
    </row>
    <row r="108" spans="1:17" ht="15.6" customHeight="1">
      <c r="A108" s="7"/>
      <c r="B108" s="23"/>
      <c r="C108" s="63">
        <v>44392</v>
      </c>
      <c r="D108" s="63">
        <v>44396</v>
      </c>
      <c r="E108" s="64">
        <v>42065</v>
      </c>
      <c r="F108" s="24">
        <f>F107+E108</f>
        <v>88965</v>
      </c>
      <c r="G108" s="16">
        <v>35.409999999999997</v>
      </c>
      <c r="H108" s="25">
        <f t="shared" si="57"/>
        <v>1489521.65</v>
      </c>
      <c r="I108" s="24">
        <f>I107+H108</f>
        <v>3155601.4021000001</v>
      </c>
      <c r="J108" s="52"/>
      <c r="K108" s="20">
        <f>E108/$F$108</f>
        <v>0.4728263924015062</v>
      </c>
      <c r="L108" s="47">
        <f t="shared" si="56"/>
        <v>16.742782554937332</v>
      </c>
      <c r="M108" s="38">
        <f>SUM(L104:L108)</f>
        <v>35.470144462429047</v>
      </c>
      <c r="N108" s="51"/>
      <c r="O108" s="51"/>
      <c r="P108" s="51"/>
      <c r="Q108" s="51"/>
    </row>
    <row r="109" spans="1:17" s="51" customFormat="1" ht="15.6" customHeight="1">
      <c r="A109" s="65"/>
      <c r="B109" s="66" t="s">
        <v>43</v>
      </c>
      <c r="C109" s="62">
        <v>44393</v>
      </c>
      <c r="D109" s="62">
        <v>44397</v>
      </c>
      <c r="E109" s="58">
        <v>41347</v>
      </c>
      <c r="F109" s="10">
        <f>E109</f>
        <v>41347</v>
      </c>
      <c r="G109" s="49">
        <v>35.021900000000002</v>
      </c>
      <c r="H109" s="34">
        <f t="shared" si="57"/>
        <v>1448050.4993</v>
      </c>
      <c r="I109" s="12">
        <f>H109</f>
        <v>1448050.4993</v>
      </c>
      <c r="J109" s="48"/>
      <c r="K109" s="13">
        <f>E109/$F$113</f>
        <v>0.45295896233649569</v>
      </c>
      <c r="L109" s="2">
        <f>K109*G109</f>
        <v>15.863483483052519</v>
      </c>
      <c r="M109" s="42"/>
    </row>
    <row r="110" spans="1:17" s="51" customFormat="1" ht="15.6" customHeight="1">
      <c r="A110" s="65"/>
      <c r="B110" s="66"/>
      <c r="C110" s="62">
        <v>44396</v>
      </c>
      <c r="D110" s="62">
        <v>44398</v>
      </c>
      <c r="E110" s="58">
        <v>49935</v>
      </c>
      <c r="F110" s="10">
        <f>F109+E110</f>
        <v>91282</v>
      </c>
      <c r="G110" s="49">
        <v>34.230499999999999</v>
      </c>
      <c r="H110" s="34">
        <f>E110*G110</f>
        <v>1709300.0175000001</v>
      </c>
      <c r="I110" s="34">
        <f t="shared" ref="I110:I112" si="58">I109+H110</f>
        <v>3157350.5168000003</v>
      </c>
      <c r="J110" s="48"/>
      <c r="K110" s="13">
        <f t="shared" ref="K110:K113" si="59">E110/$F$113</f>
        <v>0.54704103766350431</v>
      </c>
      <c r="L110" s="2">
        <f>K110*G110</f>
        <v>18.725488239740585</v>
      </c>
      <c r="M110" s="42"/>
    </row>
    <row r="111" spans="1:17" s="51" customFormat="1" ht="15.6" customHeight="1">
      <c r="A111" s="65"/>
      <c r="B111" s="66"/>
      <c r="C111" s="62">
        <v>44397</v>
      </c>
      <c r="D111" s="62">
        <v>44399</v>
      </c>
      <c r="E111" s="58">
        <v>0</v>
      </c>
      <c r="F111" s="10">
        <f>F110+E111</f>
        <v>91282</v>
      </c>
      <c r="G111" s="49">
        <v>0</v>
      </c>
      <c r="H111" s="34">
        <f t="shared" si="57"/>
        <v>0</v>
      </c>
      <c r="I111" s="34">
        <f t="shared" si="58"/>
        <v>3157350.5168000003</v>
      </c>
      <c r="J111" s="48"/>
      <c r="K111" s="13">
        <f t="shared" si="59"/>
        <v>0</v>
      </c>
      <c r="L111" s="2">
        <f>K111*G111</f>
        <v>0</v>
      </c>
      <c r="M111" s="42"/>
    </row>
    <row r="112" spans="1:17" s="51" customFormat="1" ht="15.6" customHeight="1" thickBot="1">
      <c r="A112" s="65"/>
      <c r="B112" s="66"/>
      <c r="C112" s="62">
        <v>44398</v>
      </c>
      <c r="D112" s="62">
        <v>44400</v>
      </c>
      <c r="E112" s="58">
        <v>0</v>
      </c>
      <c r="F112" s="10">
        <f>F111+E112</f>
        <v>91282</v>
      </c>
      <c r="G112" s="49">
        <v>0</v>
      </c>
      <c r="H112" s="34">
        <f t="shared" si="57"/>
        <v>0</v>
      </c>
      <c r="I112" s="34">
        <f t="shared" si="58"/>
        <v>3157350.5168000003</v>
      </c>
      <c r="J112" s="48"/>
      <c r="K112" s="13">
        <f t="shared" si="59"/>
        <v>0</v>
      </c>
      <c r="L112" s="2">
        <f t="shared" ref="L112" si="60">K112*G112</f>
        <v>0</v>
      </c>
      <c r="M112" s="42"/>
    </row>
    <row r="113" spans="1:17" ht="15.6" customHeight="1">
      <c r="A113" s="7"/>
      <c r="B113" s="23"/>
      <c r="C113" s="67">
        <v>44399</v>
      </c>
      <c r="D113" s="67">
        <v>44403</v>
      </c>
      <c r="E113" s="68">
        <v>0</v>
      </c>
      <c r="F113" s="24">
        <f>F112+E113</f>
        <v>91282</v>
      </c>
      <c r="G113" s="69">
        <v>0</v>
      </c>
      <c r="H113" s="25">
        <f t="shared" si="57"/>
        <v>0</v>
      </c>
      <c r="I113" s="24">
        <f>I112+H113</f>
        <v>3157350.5168000003</v>
      </c>
      <c r="J113" s="52"/>
      <c r="K113" s="20">
        <f t="shared" si="59"/>
        <v>0</v>
      </c>
      <c r="L113" s="47">
        <f>K113*G113</f>
        <v>0</v>
      </c>
      <c r="M113" s="38">
        <f>SUM(L109:L113)</f>
        <v>34.588971722793104</v>
      </c>
      <c r="N113" s="51"/>
      <c r="O113" s="51"/>
      <c r="P113" s="51"/>
      <c r="Q113" s="51"/>
    </row>
    <row r="114" spans="1:17" ht="15.6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5"/>
      <c r="M114" s="35"/>
      <c r="N114" s="35"/>
      <c r="O114" s="51"/>
      <c r="P114" s="51"/>
      <c r="Q114" s="51"/>
    </row>
    <row r="115" spans="1:17" ht="8.25" customHeight="1" thickBo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35"/>
      <c r="M115" s="35"/>
      <c r="N115" s="35"/>
      <c r="O115" s="51"/>
      <c r="P115" s="51"/>
      <c r="Q115" s="51"/>
    </row>
    <row r="116" spans="1:17" ht="15.75" thickBot="1">
      <c r="B116" s="31" t="s">
        <v>42</v>
      </c>
      <c r="F116" s="19">
        <f>F15+F10+F20+F25+F30+F35+F38+F43+F48+F53+F58+F63+F68+F73+F78+F83+F88+F93+F98+F103+F108+F113</f>
        <v>1657987</v>
      </c>
      <c r="I116" s="19">
        <f>I15+I10+I20+I25+I30+I35+I38+I43+I48+I53+I58+I63+I68+I73+I78+I83+I88+I93+I98+I103+I108+I113</f>
        <v>55978730.203855991</v>
      </c>
    </row>
    <row r="118" spans="1:17">
      <c r="F118" s="61"/>
    </row>
    <row r="119" spans="1:17">
      <c r="F119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C36A4-D1F1-49C0-A51A-9488D1DA2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2021-07-23T09:48:24Z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