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543" documentId="8_{984BC6CC-4184-4C85-8E26-D1C3E16F51F4}" xr6:coauthVersionLast="47" xr6:coauthVersionMax="47" xr10:uidLastSave="{0935E282-B248-4420-94A5-31810356EDFA}"/>
  <bookViews>
    <workbookView xWindow="-108" yWindow="-108" windowWidth="23256" windowHeight="12576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H72" i="1"/>
  <c r="H71" i="1"/>
  <c r="H70" i="1"/>
  <c r="H69" i="1"/>
  <c r="I69" i="1" s="1"/>
  <c r="I70" i="1" s="1"/>
  <c r="I71" i="1" s="1"/>
  <c r="I72" i="1" s="1"/>
  <c r="I73" i="1" s="1"/>
  <c r="I75" i="1" s="1"/>
  <c r="F69" i="1"/>
  <c r="F70" i="1" s="1"/>
  <c r="F71" i="1" s="1"/>
  <c r="F72" i="1" s="1"/>
  <c r="F73" i="1" s="1"/>
  <c r="H68" i="1"/>
  <c r="H67" i="1"/>
  <c r="H66" i="1"/>
  <c r="H65" i="1"/>
  <c r="H64" i="1"/>
  <c r="I64" i="1"/>
  <c r="F64" i="1"/>
  <c r="F65" i="1" s="1"/>
  <c r="F66" i="1" s="1"/>
  <c r="F67" i="1" s="1"/>
  <c r="F68" i="1" s="1"/>
  <c r="F59" i="1"/>
  <c r="H60" i="1"/>
  <c r="H61" i="1"/>
  <c r="H62" i="1"/>
  <c r="H59" i="1"/>
  <c r="I59" i="1" s="1"/>
  <c r="I60" i="1" s="1"/>
  <c r="I61" i="1" s="1"/>
  <c r="I62" i="1" s="1"/>
  <c r="H63" i="1"/>
  <c r="F54" i="1"/>
  <c r="H57" i="1"/>
  <c r="H58" i="1"/>
  <c r="H56" i="1"/>
  <c r="H55" i="1"/>
  <c r="F55" i="1"/>
  <c r="F56" i="1" s="1"/>
  <c r="F57" i="1" s="1"/>
  <c r="F58" i="1" s="1"/>
  <c r="H54" i="1"/>
  <c r="I54" i="1" s="1"/>
  <c r="H53" i="1"/>
  <c r="H52" i="1"/>
  <c r="H51" i="1"/>
  <c r="H50" i="1"/>
  <c r="H49" i="1"/>
  <c r="I49" i="1" s="1"/>
  <c r="I50" i="1" s="1"/>
  <c r="F49" i="1"/>
  <c r="F50" i="1" s="1"/>
  <c r="F51" i="1" s="1"/>
  <c r="F52" i="1" s="1"/>
  <c r="F53" i="1" s="1"/>
  <c r="K49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4" i="1" s="1"/>
  <c r="D48" i="1"/>
  <c r="D47" i="1"/>
  <c r="D46" i="1"/>
  <c r="D45" i="1"/>
  <c r="F39" i="1"/>
  <c r="F40" i="1" s="1"/>
  <c r="F41" i="1" s="1"/>
  <c r="F42" i="1" s="1"/>
  <c r="F43" i="1" s="1"/>
  <c r="K39" i="1" s="1"/>
  <c r="K73" i="1" l="1"/>
  <c r="L73" i="1" s="1"/>
  <c r="K69" i="1"/>
  <c r="L69" i="1" s="1"/>
  <c r="K70" i="1"/>
  <c r="L70" i="1" s="1"/>
  <c r="K71" i="1"/>
  <c r="L71" i="1" s="1"/>
  <c r="K72" i="1"/>
  <c r="L72" i="1" s="1"/>
  <c r="F75" i="1"/>
  <c r="K65" i="1"/>
  <c r="L65" i="1" s="1"/>
  <c r="K66" i="1"/>
  <c r="L66" i="1" s="1"/>
  <c r="K67" i="1"/>
  <c r="L67" i="1" s="1"/>
  <c r="K68" i="1"/>
  <c r="L68" i="1" s="1"/>
  <c r="K64" i="1"/>
  <c r="L64" i="1" s="1"/>
  <c r="I65" i="1"/>
  <c r="I66" i="1" s="1"/>
  <c r="I67" i="1" s="1"/>
  <c r="I68" i="1" s="1"/>
  <c r="I55" i="1"/>
  <c r="I63" i="1"/>
  <c r="F60" i="1"/>
  <c r="F61" i="1" s="1"/>
  <c r="F62" i="1" s="1"/>
  <c r="F63" i="1" s="1"/>
  <c r="K55" i="1"/>
  <c r="L55" i="1" s="1"/>
  <c r="K56" i="1"/>
  <c r="L56" i="1" s="1"/>
  <c r="K57" i="1"/>
  <c r="L57" i="1" s="1"/>
  <c r="K58" i="1"/>
  <c r="L58" i="1" s="1"/>
  <c r="K53" i="1"/>
  <c r="L53" i="1" s="1"/>
  <c r="K52" i="1"/>
  <c r="L52" i="1" s="1"/>
  <c r="K50" i="1"/>
  <c r="L50" i="1" s="1"/>
  <c r="K51" i="1"/>
  <c r="K54" i="1"/>
  <c r="L54" i="1" s="1"/>
  <c r="I56" i="1"/>
  <c r="I57" i="1" s="1"/>
  <c r="I58" i="1" s="1"/>
  <c r="C50" i="1"/>
  <c r="L51" i="1"/>
  <c r="L49" i="1"/>
  <c r="L44" i="1"/>
  <c r="I51" i="1"/>
  <c r="I52" i="1" s="1"/>
  <c r="I53" i="1" s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I37" i="1" s="1"/>
  <c r="F36" i="1"/>
  <c r="F37" i="1" s="1"/>
  <c r="F38" i="1" s="1"/>
  <c r="M73" i="1" l="1"/>
  <c r="K63" i="1"/>
  <c r="K59" i="1"/>
  <c r="M68" i="1"/>
  <c r="M48" i="1"/>
  <c r="M58" i="1"/>
  <c r="K62" i="1"/>
  <c r="L62" i="1" s="1"/>
  <c r="L63" i="1"/>
  <c r="L59" i="1"/>
  <c r="K60" i="1"/>
  <c r="L60" i="1" s="1"/>
  <c r="K61" i="1"/>
  <c r="L61" i="1" s="1"/>
  <c r="C51" i="1"/>
  <c r="D50" i="1"/>
  <c r="I40" i="1"/>
  <c r="I41" i="1" s="1"/>
  <c r="I42" i="1" s="1"/>
  <c r="I43" i="1" s="1"/>
  <c r="K37" i="1"/>
  <c r="L37" i="1" s="1"/>
  <c r="K36" i="1"/>
  <c r="L36" i="1" s="1"/>
  <c r="K38" i="1"/>
  <c r="L38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63" i="1" l="1"/>
  <c r="C52" i="1"/>
  <c r="D51" i="1"/>
  <c r="M38" i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C53" i="1" l="1"/>
  <c r="D52" i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D53" i="1" l="1"/>
  <c r="C54" i="1"/>
  <c r="M43" i="1"/>
  <c r="M35" i="1"/>
  <c r="M30" i="1"/>
  <c r="M25" i="1"/>
  <c r="M15" i="1"/>
  <c r="M20" i="1"/>
  <c r="M10" i="1"/>
  <c r="C55" i="1" l="1"/>
  <c r="D54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<sst xmlns="http://schemas.openxmlformats.org/spreadsheetml/2006/main" count="36" uniqueCount="35">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</sst>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 * #,##0_ ;_ * \-#,##0_ ;_ * &quot;-&quot;??_ ;_ @_ "/>
    <numFmt numFmtId="167" formatCode="&quot;€&quot;\ #,##0.00"/>
    <numFmt numFmtId="168" formatCode="&quot;€&quot;\ #,##0"/>
    <numFmt numFmtId="169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66" fontId="0" fillId="0" borderId="0" xfId="1" applyNumberFormat="1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7" fontId="0" fillId="0" borderId="0" xfId="0" applyNumberFormat="1"/>
    <xf numFmtId="168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/>
    <xf numFmtId="168" fontId="0" fillId="0" borderId="1" xfId="2" applyNumberFormat="1" applyFont="1" applyBorder="1"/>
    <xf numFmtId="168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164" fontId="0" fillId="0" borderId="1" xfId="2" applyFont="1" applyBorder="1"/>
    <xf numFmtId="16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8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8" fontId="0" fillId="0" borderId="0" xfId="2" applyNumberFormat="1" applyFont="1" applyBorder="1"/>
    <xf numFmtId="164" fontId="0" fillId="0" borderId="0" xfId="2" applyFont="1" applyBorder="1"/>
    <xf numFmtId="3" fontId="0" fillId="0" borderId="0" xfId="1" applyNumberFormat="1" applyFont="1" applyBorder="1"/>
    <xf numFmtId="167" fontId="0" fillId="0" borderId="0" xfId="0" applyNumberFormat="1" applyBorder="1"/>
    <xf numFmtId="164" fontId="2" fillId="2" borderId="3" xfId="2" applyFont="1" applyFill="1" applyBorder="1"/>
    <xf numFmtId="164" fontId="0" fillId="0" borderId="0" xfId="0" applyNumberFormat="1"/>
    <xf numFmtId="16" fontId="0" fillId="0" borderId="5" xfId="0" applyNumberForma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6" fontId="5" fillId="0" borderId="0" xfId="0" applyNumberFormat="1" applyFont="1" applyAlignment="1">
      <alignment horizontal="right" wrapText="1"/>
    </xf>
    <xf numFmtId="16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</cellXfs>
  <cellStyles count="19">
    <cellStyle name="Comma" xfId="1" builtinId="3"/>
    <cellStyle name="Comma 2" xfId="5" xr:uid="{62E518EE-E00D-4791-9F58-43D1EF027394}"/>
    <cellStyle name="Comma 2 2" xfId="6" xr:uid="{CBD44B56-9758-4CAA-B3AE-F3B634DFF078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75"/>
  <sheetViews>
    <sheetView showGridLines="0" tabSelected="1" workbookViewId="0">
      <pane xSplit="2" ySplit="5" topLeftCell="D58" activePane="bottomRight" state="frozen"/>
      <selection pane="bottomRight" activeCell="B70" sqref="B70"/>
      <selection pane="bottomLeft" activeCell="A6" sqref="A6"/>
      <selection pane="topRight" activeCell="C1" sqref="C1"/>
    </sheetView>
  </sheetViews>
  <sheetFormatPr defaultRowHeight="14.45" outlineLevelRow="1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">
      <c r="B2" s="1" t="s">
        <v>0</v>
      </c>
    </row>
    <row r="3" spans="2:13">
      <c r="B3" s="4" t="s">
        <v>1</v>
      </c>
    </row>
    <row r="5" spans="2:13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outlineLevel="1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outlineLevel="1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outlineLevel="1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" outlineLevel="1" thickBot="1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" outlineLevel="1" thickBot="1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outlineLevel="1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outlineLevel="1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outlineLevel="1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customHeight="1" outlineLevel="1" thickBot="1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customHeight="1" outlineLevel="1" thickBot="1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customHeight="1" outlineLevel="1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customHeight="1" outlineLevel="1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customHeight="1" outlineLevel="1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customHeight="1" outlineLevel="1" thickBot="1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customHeight="1" outlineLevel="1" thickBot="1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customHeight="1" outlineLevel="1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customHeight="1" outlineLevel="1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customHeight="1" outlineLevel="1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customHeight="1" outlineLevel="1" thickBot="1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customHeight="1" outlineLevel="1" thickBot="1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customHeight="1" outlineLevel="1">
      <c r="A26" s="9"/>
      <c r="B26" s="9" t="s">
        <v>16</v>
      </c>
      <c r="C26" s="10">
        <v>44274</v>
      </c>
      <c r="D26" s="29">
        <v>44278</v>
      </c>
      <c r="E26" s="31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customHeight="1" outlineLevel="1">
      <c r="A27" s="9"/>
      <c r="B27" s="9"/>
      <c r="C27" s="10">
        <v>44277</v>
      </c>
      <c r="D27" s="29">
        <v>44279</v>
      </c>
      <c r="E27" s="31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customHeight="1" outlineLevel="1">
      <c r="A28" s="9"/>
      <c r="B28" s="9"/>
      <c r="C28" s="10">
        <v>44278</v>
      </c>
      <c r="D28" s="29">
        <v>44280</v>
      </c>
      <c r="E28" s="31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customHeight="1" outlineLevel="1" thickBot="1">
      <c r="A29" s="9"/>
      <c r="B29" s="9"/>
      <c r="C29" s="10">
        <v>44279</v>
      </c>
      <c r="D29" s="29">
        <v>44281</v>
      </c>
      <c r="E29" s="31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customHeight="1" outlineLevel="1" thickBot="1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customHeight="1" outlineLevel="1">
      <c r="A31" s="9"/>
      <c r="B31" s="9" t="s">
        <v>17</v>
      </c>
      <c r="C31" s="10">
        <f t="shared" ref="C31:C44" si="12">+WORKDAY(C30,1)</f>
        <v>44281</v>
      </c>
      <c r="D31" s="29">
        <f t="shared" ref="D31:D48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customHeight="1" outlineLevel="1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customHeight="1" outlineLevel="1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customHeight="1" outlineLevel="1" thickBot="1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customHeight="1" outlineLevel="1" thickBot="1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customHeight="1" outlineLevel="1" collapsed="1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customHeight="1" outlineLevel="1" thickBot="1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customHeight="1" outlineLevel="1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1">
        <f>SUM(L36:L38)</f>
        <v>34.664191093757765</v>
      </c>
    </row>
    <row r="39" spans="1:15" ht="15.6" customHeight="1" outlineLevel="1">
      <c r="A39" s="9"/>
      <c r="B39" s="34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8" si="19">K39*G39</f>
        <v>5.5220019099985533</v>
      </c>
    </row>
    <row r="40" spans="1:15" ht="15.6" customHeight="1" outlineLevel="1">
      <c r="A40" s="9"/>
      <c r="B40" s="34"/>
      <c r="C40" s="35">
        <f t="shared" si="12"/>
        <v>44298</v>
      </c>
      <c r="D40" s="36">
        <f t="shared" si="13"/>
        <v>44300</v>
      </c>
      <c r="E40" s="33">
        <v>54060</v>
      </c>
      <c r="F40" s="39">
        <f>F39+E40</f>
        <v>67248</v>
      </c>
      <c r="G40" s="40">
        <v>34.3249</v>
      </c>
      <c r="H40" s="37">
        <f t="shared" si="16"/>
        <v>1855604.094</v>
      </c>
      <c r="I40" s="14">
        <f>I39+H40</f>
        <v>2313554.7564000003</v>
      </c>
      <c r="K40" s="15">
        <f t="shared" ref="K40:K43" si="20">E40/$F$43</f>
        <v>0.65185935465200406</v>
      </c>
      <c r="L40" s="38">
        <f t="shared" si="19"/>
        <v>22.375007162494573</v>
      </c>
    </row>
    <row r="41" spans="1:15" s="32" customFormat="1" ht="15.6" customHeight="1" outlineLevel="1">
      <c r="A41" s="34"/>
      <c r="B41" s="34"/>
      <c r="C41" s="35">
        <f t="shared" si="12"/>
        <v>44299</v>
      </c>
      <c r="D41" s="36">
        <f t="shared" si="13"/>
        <v>44301</v>
      </c>
      <c r="E41" s="33">
        <v>7969</v>
      </c>
      <c r="F41" s="39">
        <f>F40+E41</f>
        <v>75217</v>
      </c>
      <c r="G41" s="40">
        <v>34.518700000000003</v>
      </c>
      <c r="H41" s="37">
        <f t="shared" si="16"/>
        <v>275079.52030000003</v>
      </c>
      <c r="I41" s="14">
        <f>I40+H41</f>
        <v>2588634.2767000003</v>
      </c>
      <c r="K41" s="15">
        <f t="shared" si="20"/>
        <v>9.6090773163555687E-2</v>
      </c>
      <c r="L41" s="38">
        <f t="shared" si="19"/>
        <v>3.3169285716008301</v>
      </c>
    </row>
    <row r="42" spans="1:15" ht="15.6" customHeight="1" outlineLevel="1" thickBot="1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 t="shared" si="20"/>
        <v>3.7741764337047221E-2</v>
      </c>
      <c r="L42" s="3">
        <f t="shared" si="19"/>
        <v>1.3000263951188928</v>
      </c>
    </row>
    <row r="43" spans="1:15" ht="15.6" customHeight="1" outlineLevel="1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 t="shared" si="20"/>
        <v>5.5286258621521249E-2</v>
      </c>
      <c r="L43" s="23">
        <f t="shared" si="19"/>
        <v>1.9018251820768823</v>
      </c>
      <c r="M43" s="41">
        <f>SUM(L39:L43)</f>
        <v>34.415789221289735</v>
      </c>
    </row>
    <row r="44" spans="1:15" ht="14.25" customHeight="1">
      <c r="A44" s="9"/>
      <c r="B44" s="34" t="s">
        <v>21</v>
      </c>
      <c r="C44" s="10">
        <f t="shared" si="12"/>
        <v>44302</v>
      </c>
      <c r="D44" s="29">
        <f t="shared" si="13"/>
        <v>44306</v>
      </c>
      <c r="E44" s="11">
        <v>0</v>
      </c>
      <c r="F44" s="12">
        <f>E44</f>
        <v>0</v>
      </c>
      <c r="G44" s="13">
        <v>0</v>
      </c>
      <c r="H44" s="14">
        <f t="shared" ref="H44:H47" si="21">E44*G44</f>
        <v>0</v>
      </c>
      <c r="I44" s="14">
        <f>H44</f>
        <v>0</v>
      </c>
      <c r="K44" s="15">
        <f>E44/$F$48</f>
        <v>0</v>
      </c>
      <c r="L44" s="3">
        <f t="shared" si="19"/>
        <v>0</v>
      </c>
      <c r="O44" t="s">
        <v>22</v>
      </c>
    </row>
    <row r="45" spans="1:15" ht="15.6" customHeight="1">
      <c r="A45" s="9"/>
      <c r="B45" s="34"/>
      <c r="C45" s="35">
        <v>44305</v>
      </c>
      <c r="D45" s="36">
        <f t="shared" si="13"/>
        <v>44307</v>
      </c>
      <c r="E45" s="33">
        <v>5000</v>
      </c>
      <c r="F45" s="39">
        <f>F44+E45</f>
        <v>5000</v>
      </c>
      <c r="G45" s="40">
        <v>34.799999999999997</v>
      </c>
      <c r="H45" s="37">
        <f t="shared" si="21"/>
        <v>174000</v>
      </c>
      <c r="I45" s="14">
        <f>I44+H45</f>
        <v>174000</v>
      </c>
      <c r="K45" s="15">
        <f>E45/$F$48</f>
        <v>0.20054548371570671</v>
      </c>
      <c r="L45" s="38">
        <f t="shared" si="19"/>
        <v>6.9789828333065929</v>
      </c>
    </row>
    <row r="46" spans="1:15" s="32" customFormat="1" ht="15.6" customHeight="1">
      <c r="A46" s="34"/>
      <c r="B46" s="34"/>
      <c r="C46" s="35">
        <v>44306</v>
      </c>
      <c r="D46" s="36">
        <f t="shared" si="13"/>
        <v>44308</v>
      </c>
      <c r="E46" s="33">
        <v>9243</v>
      </c>
      <c r="F46" s="39">
        <f>F45+E46</f>
        <v>14243</v>
      </c>
      <c r="G46" s="40">
        <v>32.922499999999999</v>
      </c>
      <c r="H46" s="37">
        <f t="shared" si="21"/>
        <v>304302.66749999998</v>
      </c>
      <c r="I46" s="14">
        <f>I45+H46</f>
        <v>478302.66749999998</v>
      </c>
      <c r="K46" s="15">
        <f>E46/$F$48</f>
        <v>0.37072838119685547</v>
      </c>
      <c r="L46" s="38">
        <f t="shared" si="19"/>
        <v>12.205305129953475</v>
      </c>
    </row>
    <row r="47" spans="1:15" ht="15.6" customHeight="1" thickBot="1">
      <c r="A47" s="9"/>
      <c r="B47" s="9"/>
      <c r="C47" s="10">
        <v>44307</v>
      </c>
      <c r="D47" s="29">
        <f t="shared" si="13"/>
        <v>44309</v>
      </c>
      <c r="E47" s="11">
        <v>10278</v>
      </c>
      <c r="F47" s="39">
        <f>F46+E47</f>
        <v>24521</v>
      </c>
      <c r="G47" s="13">
        <v>34.334200000000003</v>
      </c>
      <c r="H47" s="14">
        <f t="shared" si="21"/>
        <v>352886.90760000004</v>
      </c>
      <c r="I47" s="14">
        <f>I46+H47</f>
        <v>831189.57510000002</v>
      </c>
      <c r="K47" s="15">
        <f>E47/$F$48</f>
        <v>0.41224129632600676</v>
      </c>
      <c r="L47" s="3">
        <f t="shared" si="19"/>
        <v>14.153975116316383</v>
      </c>
    </row>
    <row r="48" spans="1:15" ht="15.6" customHeight="1">
      <c r="A48" s="9"/>
      <c r="B48" s="25"/>
      <c r="C48" s="16">
        <v>44308</v>
      </c>
      <c r="D48" s="30">
        <f t="shared" si="13"/>
        <v>44312</v>
      </c>
      <c r="E48" s="28">
        <v>411</v>
      </c>
      <c r="F48" s="26">
        <f>F47+E48</f>
        <v>24932</v>
      </c>
      <c r="G48" s="18">
        <v>34.200000000000003</v>
      </c>
      <c r="H48" s="19">
        <f>E48*G48</f>
        <v>14056.2</v>
      </c>
      <c r="I48" s="26">
        <f>I47+H48</f>
        <v>845245.77509999997</v>
      </c>
      <c r="J48" s="5"/>
      <c r="K48" s="22">
        <f>E48/$F$48</f>
        <v>1.6484838761431093E-2</v>
      </c>
      <c r="L48" s="23">
        <f t="shared" si="19"/>
        <v>0.56378148564094344</v>
      </c>
      <c r="M48" s="41">
        <f>SUM(L45:L48)</f>
        <v>33.902044565217395</v>
      </c>
      <c r="O48" s="42"/>
    </row>
    <row r="49" spans="1:13" ht="14.25" customHeight="1">
      <c r="A49" s="9"/>
      <c r="B49" s="34" t="s">
        <v>23</v>
      </c>
      <c r="C49" s="10">
        <f t="shared" ref="C49:C58" si="22">+WORKDAY(C48,1)</f>
        <v>44309</v>
      </c>
      <c r="D49" s="29">
        <f t="shared" ref="D49:D53" si="23">IF(C49="","",WORKDAY(C49,2))</f>
        <v>44313</v>
      </c>
      <c r="E49" s="11">
        <v>0</v>
      </c>
      <c r="F49" s="12">
        <f>E49</f>
        <v>0</v>
      </c>
      <c r="G49" s="13">
        <v>0</v>
      </c>
      <c r="H49" s="14">
        <f t="shared" ref="H49:H52" si="24">E49*G49</f>
        <v>0</v>
      </c>
      <c r="I49" s="14">
        <f>H49</f>
        <v>0</v>
      </c>
      <c r="K49" s="15" t="e">
        <f>E49/$F$53</f>
        <v>#DIV/0!</v>
      </c>
      <c r="L49" s="3" t="e">
        <f t="shared" ref="L49:L53" si="25">K49*G49</f>
        <v>#DIV/0!</v>
      </c>
    </row>
    <row r="50" spans="1:13" ht="15.6" customHeight="1">
      <c r="A50" s="9"/>
      <c r="B50" s="34"/>
      <c r="C50" s="10">
        <f t="shared" si="22"/>
        <v>44312</v>
      </c>
      <c r="D50" s="36">
        <f t="shared" si="23"/>
        <v>44314</v>
      </c>
      <c r="E50" s="33">
        <v>0</v>
      </c>
      <c r="F50" s="39">
        <f>F49+E50</f>
        <v>0</v>
      </c>
      <c r="G50" s="40">
        <v>0</v>
      </c>
      <c r="H50" s="37">
        <f t="shared" si="24"/>
        <v>0</v>
      </c>
      <c r="I50" s="14">
        <f>I49+H50</f>
        <v>0</v>
      </c>
      <c r="K50" s="15" t="e">
        <f t="shared" ref="K50:K53" si="26">E50/$F$53</f>
        <v>#DIV/0!</v>
      </c>
      <c r="L50" s="38" t="e">
        <f t="shared" si="25"/>
        <v>#DIV/0!</v>
      </c>
    </row>
    <row r="51" spans="1:13" s="32" customFormat="1" ht="15.6" customHeight="1">
      <c r="A51" s="34"/>
      <c r="B51" s="34"/>
      <c r="C51" s="10">
        <f t="shared" si="22"/>
        <v>44313</v>
      </c>
      <c r="D51" s="36">
        <f t="shared" si="23"/>
        <v>44315</v>
      </c>
      <c r="E51" s="33">
        <v>0</v>
      </c>
      <c r="F51" s="39">
        <f>F50+E51</f>
        <v>0</v>
      </c>
      <c r="G51" s="40">
        <v>0</v>
      </c>
      <c r="H51" s="37">
        <f t="shared" si="24"/>
        <v>0</v>
      </c>
      <c r="I51" s="14">
        <f>I50+H51</f>
        <v>0</v>
      </c>
      <c r="K51" s="15" t="e">
        <f t="shared" si="26"/>
        <v>#DIV/0!</v>
      </c>
      <c r="L51" s="38" t="e">
        <f t="shared" si="25"/>
        <v>#DIV/0!</v>
      </c>
    </row>
    <row r="52" spans="1:13" ht="15.6" customHeight="1" thickBot="1">
      <c r="A52" s="9"/>
      <c r="B52" s="9"/>
      <c r="C52" s="10">
        <f t="shared" si="22"/>
        <v>44314</v>
      </c>
      <c r="D52" s="29">
        <f t="shared" si="23"/>
        <v>44316</v>
      </c>
      <c r="E52" s="11">
        <v>0</v>
      </c>
      <c r="F52" s="39">
        <f>F51+E52</f>
        <v>0</v>
      </c>
      <c r="G52" s="13"/>
      <c r="H52" s="14">
        <f t="shared" si="24"/>
        <v>0</v>
      </c>
      <c r="I52" s="14">
        <f>I51+H52</f>
        <v>0</v>
      </c>
      <c r="K52" s="15" t="e">
        <f t="shared" si="26"/>
        <v>#DIV/0!</v>
      </c>
      <c r="L52" s="3" t="e">
        <f t="shared" si="25"/>
        <v>#DIV/0!</v>
      </c>
    </row>
    <row r="53" spans="1:13" ht="15.6" customHeight="1">
      <c r="A53" s="9"/>
      <c r="B53" s="25"/>
      <c r="C53" s="43">
        <f t="shared" si="22"/>
        <v>44315</v>
      </c>
      <c r="D53" s="30">
        <f t="shared" si="23"/>
        <v>44319</v>
      </c>
      <c r="E53" s="28">
        <v>0</v>
      </c>
      <c r="F53" s="26">
        <f>F52+E53</f>
        <v>0</v>
      </c>
      <c r="G53" s="18"/>
      <c r="H53" s="19">
        <f>E53*G53</f>
        <v>0</v>
      </c>
      <c r="I53" s="26">
        <f>I52+H53</f>
        <v>0</v>
      </c>
      <c r="J53" s="5"/>
      <c r="K53" s="22" t="e">
        <f t="shared" si="26"/>
        <v>#DIV/0!</v>
      </c>
      <c r="L53" s="23" t="e">
        <f t="shared" si="25"/>
        <v>#DIV/0!</v>
      </c>
      <c r="M53" s="41" t="s">
        <v>24</v>
      </c>
    </row>
    <row r="54" spans="1:13" ht="14.25" customHeight="1">
      <c r="A54" s="9"/>
      <c r="B54" s="34" t="s">
        <v>25</v>
      </c>
      <c r="C54" s="10">
        <f t="shared" si="22"/>
        <v>44316</v>
      </c>
      <c r="D54" s="29">
        <f t="shared" ref="D54:D58" si="27">IF(C54="","",WORKDAY(C54,2))</f>
        <v>44320</v>
      </c>
      <c r="E54" s="11">
        <v>0</v>
      </c>
      <c r="F54" s="12">
        <f>E54</f>
        <v>0</v>
      </c>
      <c r="G54" s="13">
        <v>0</v>
      </c>
      <c r="H54" s="14">
        <f t="shared" ref="H54:H56" si="28">E54*G54</f>
        <v>0</v>
      </c>
      <c r="I54" s="14">
        <f>H54</f>
        <v>0</v>
      </c>
      <c r="K54" s="15">
        <f>E54/$F$58</f>
        <v>0</v>
      </c>
      <c r="L54" s="3">
        <f t="shared" ref="L54:L58" si="29">K54*G54</f>
        <v>0</v>
      </c>
    </row>
    <row r="55" spans="1:13" ht="15.6" customHeight="1">
      <c r="A55" s="9"/>
      <c r="B55" s="34"/>
      <c r="C55" s="10">
        <f t="shared" si="22"/>
        <v>44319</v>
      </c>
      <c r="D55" s="36">
        <f t="shared" si="27"/>
        <v>44321</v>
      </c>
      <c r="E55" s="33">
        <v>0</v>
      </c>
      <c r="F55" s="39">
        <f>F54+E55</f>
        <v>0</v>
      </c>
      <c r="G55" s="40">
        <v>0</v>
      </c>
      <c r="H55" s="37">
        <f t="shared" si="28"/>
        <v>0</v>
      </c>
      <c r="I55" s="14">
        <f>I54+H55</f>
        <v>0</v>
      </c>
      <c r="K55" s="15">
        <f t="shared" ref="K55:K58" si="30">E55/$F$58</f>
        <v>0</v>
      </c>
      <c r="L55" s="38">
        <f t="shared" si="29"/>
        <v>0</v>
      </c>
    </row>
    <row r="56" spans="1:13" s="32" customFormat="1" ht="15.6" customHeight="1">
      <c r="A56" s="34"/>
      <c r="B56" s="34"/>
      <c r="C56" s="10">
        <f t="shared" si="22"/>
        <v>44320</v>
      </c>
      <c r="D56" s="36">
        <f t="shared" si="27"/>
        <v>44322</v>
      </c>
      <c r="E56" s="33">
        <v>48053</v>
      </c>
      <c r="F56" s="39">
        <f>F55+E56</f>
        <v>48053</v>
      </c>
      <c r="G56" s="40">
        <v>34.258899999999997</v>
      </c>
      <c r="H56" s="37">
        <f t="shared" si="28"/>
        <v>1646242.9216999998</v>
      </c>
      <c r="I56" s="14">
        <f>I55+H56</f>
        <v>1646242.9216999998</v>
      </c>
      <c r="K56" s="15">
        <f t="shared" si="30"/>
        <v>0.70926937269372692</v>
      </c>
      <c r="L56" s="38">
        <f t="shared" si="29"/>
        <v>24.298788512177119</v>
      </c>
    </row>
    <row r="57" spans="1:13" ht="15.6" customHeight="1" thickBot="1">
      <c r="A57" s="9"/>
      <c r="B57" s="9"/>
      <c r="C57" s="10">
        <f t="shared" si="22"/>
        <v>44321</v>
      </c>
      <c r="D57" s="29">
        <f t="shared" si="27"/>
        <v>44323</v>
      </c>
      <c r="E57" s="11">
        <v>9900</v>
      </c>
      <c r="F57" s="39">
        <f>F56+E57</f>
        <v>57953</v>
      </c>
      <c r="G57" s="13">
        <v>34.799399999999999</v>
      </c>
      <c r="H57" s="14">
        <f t="shared" ref="H57:H73" si="31">E57*G57</f>
        <v>344514.06</v>
      </c>
      <c r="I57" s="14">
        <f>I56+H57</f>
        <v>1990756.9816999999</v>
      </c>
      <c r="K57" s="15">
        <f t="shared" si="30"/>
        <v>0.14612546125461254</v>
      </c>
      <c r="L57" s="3">
        <f t="shared" si="29"/>
        <v>5.0850783763837635</v>
      </c>
    </row>
    <row r="58" spans="1:13" ht="15.6" customHeight="1">
      <c r="A58" s="9"/>
      <c r="B58" s="25"/>
      <c r="C58" s="43">
        <f t="shared" si="22"/>
        <v>44322</v>
      </c>
      <c r="D58" s="30">
        <f t="shared" si="27"/>
        <v>44326</v>
      </c>
      <c r="E58" s="28">
        <v>9797</v>
      </c>
      <c r="F58" s="26">
        <f>F57+E58</f>
        <v>67750</v>
      </c>
      <c r="G58" s="18">
        <v>35.990699999999997</v>
      </c>
      <c r="H58" s="19">
        <f t="shared" si="31"/>
        <v>352600.88789999997</v>
      </c>
      <c r="I58" s="26">
        <f>I57+H58</f>
        <v>2343357.8695999999</v>
      </c>
      <c r="J58" s="5"/>
      <c r="K58" s="22">
        <f t="shared" si="30"/>
        <v>0.14460516605166052</v>
      </c>
      <c r="L58" s="23">
        <f t="shared" si="29"/>
        <v>5.2044411498154979</v>
      </c>
      <c r="M58" s="41">
        <f>SUM(L54:L58)</f>
        <v>34.588308038376383</v>
      </c>
    </row>
    <row r="59" spans="1:13" ht="15.6" customHeight="1">
      <c r="A59" s="9"/>
      <c r="B59" s="34" t="s">
        <v>26</v>
      </c>
      <c r="C59" s="35">
        <v>44323</v>
      </c>
      <c r="D59" s="29" t="s">
        <v>27</v>
      </c>
      <c r="E59" s="44">
        <v>6009</v>
      </c>
      <c r="F59" s="12">
        <f>E59</f>
        <v>6009</v>
      </c>
      <c r="G59" s="40">
        <v>36.420999999999999</v>
      </c>
      <c r="H59" s="37">
        <f t="shared" si="31"/>
        <v>218853.78899999999</v>
      </c>
      <c r="I59" s="14">
        <f>H59</f>
        <v>218853.78899999999</v>
      </c>
      <c r="J59" s="32"/>
      <c r="K59" s="15">
        <f>E59/$F$63</f>
        <v>8.9669168668765759E-2</v>
      </c>
      <c r="L59" s="3">
        <f t="shared" ref="L59:L63" si="32">K59*G59</f>
        <v>3.2658407920851178</v>
      </c>
      <c r="M59" s="47"/>
    </row>
    <row r="60" spans="1:13" ht="15.6" customHeight="1">
      <c r="A60" s="9"/>
      <c r="B60" s="34"/>
      <c r="C60" s="35">
        <v>44326</v>
      </c>
      <c r="D60" s="29" t="s">
        <v>28</v>
      </c>
      <c r="E60" s="44">
        <v>32297</v>
      </c>
      <c r="F60" s="12">
        <f>F59+E60</f>
        <v>38306</v>
      </c>
      <c r="G60" s="40">
        <v>36.699300000000001</v>
      </c>
      <c r="H60" s="37">
        <f t="shared" si="31"/>
        <v>1185277.2921</v>
      </c>
      <c r="I60" s="14">
        <f t="shared" ref="I60:I73" si="33">I59+H60</f>
        <v>1404131.0811000001</v>
      </c>
      <c r="J60" s="32"/>
      <c r="K60" s="15">
        <f t="shared" ref="K60:K62" si="34">E60/$F$63</f>
        <v>0.48195126318773968</v>
      </c>
      <c r="L60" s="38">
        <f t="shared" si="32"/>
        <v>17.687273993105816</v>
      </c>
      <c r="M60" s="47"/>
    </row>
    <row r="61" spans="1:13" ht="15.6" customHeight="1">
      <c r="A61" s="9"/>
      <c r="B61" s="34"/>
      <c r="C61" s="35">
        <v>44327</v>
      </c>
      <c r="D61" s="29" t="s">
        <v>29</v>
      </c>
      <c r="E61" s="44">
        <v>8300</v>
      </c>
      <c r="F61" s="12">
        <f>F60+E61</f>
        <v>46606</v>
      </c>
      <c r="G61" s="40">
        <v>35.974699999999999</v>
      </c>
      <c r="H61" s="37">
        <f t="shared" si="31"/>
        <v>298590.01</v>
      </c>
      <c r="I61" s="14">
        <f t="shared" si="33"/>
        <v>1702721.0911000001</v>
      </c>
      <c r="J61" s="32"/>
      <c r="K61" s="15">
        <f t="shared" si="34"/>
        <v>0.12385656514407652</v>
      </c>
      <c r="L61" s="38">
        <f t="shared" si="32"/>
        <v>4.4557027740886097</v>
      </c>
      <c r="M61" s="47"/>
    </row>
    <row r="62" spans="1:13" ht="15.6" customHeight="1" thickBot="1">
      <c r="A62" s="9"/>
      <c r="B62" s="34"/>
      <c r="C62" s="35">
        <v>44328</v>
      </c>
      <c r="D62" s="29" t="s">
        <v>30</v>
      </c>
      <c r="E62" s="44">
        <v>16160</v>
      </c>
      <c r="F62" s="12">
        <f>F61+E62</f>
        <v>62766</v>
      </c>
      <c r="G62" s="40">
        <v>36.002899999999997</v>
      </c>
      <c r="H62" s="37">
        <f t="shared" si="31"/>
        <v>581806.86399999994</v>
      </c>
      <c r="I62" s="14">
        <f t="shared" si="33"/>
        <v>2284527.9550999999</v>
      </c>
      <c r="J62" s="32"/>
      <c r="K62" s="15">
        <f t="shared" si="34"/>
        <v>0.24114724008774416</v>
      </c>
      <c r="L62" s="3">
        <f t="shared" si="32"/>
        <v>8.6819999701550437</v>
      </c>
      <c r="M62" s="47"/>
    </row>
    <row r="63" spans="1:13" ht="15.6" customHeight="1">
      <c r="A63" s="9"/>
      <c r="B63" s="25"/>
      <c r="C63" s="30">
        <v>44329</v>
      </c>
      <c r="D63" s="30" t="s">
        <v>31</v>
      </c>
      <c r="E63" s="28">
        <v>4247</v>
      </c>
      <c r="F63" s="26">
        <f>F62+E63</f>
        <v>67013</v>
      </c>
      <c r="G63" s="18">
        <v>35.011200000000002</v>
      </c>
      <c r="H63" s="19">
        <f t="shared" si="31"/>
        <v>148692.56640000001</v>
      </c>
      <c r="I63" s="26">
        <f t="shared" si="33"/>
        <v>2433220.5214999998</v>
      </c>
      <c r="J63" s="5"/>
      <c r="K63" s="22">
        <f>E63/$F$63</f>
        <v>6.337576291167385E-2</v>
      </c>
      <c r="L63" s="23">
        <f t="shared" si="32"/>
        <v>2.2188615104531957</v>
      </c>
      <c r="M63" s="41">
        <f>SUM(L59:L63)</f>
        <v>36.309679039887783</v>
      </c>
    </row>
    <row r="64" spans="1:13" ht="15.6" customHeight="1">
      <c r="A64" s="9"/>
      <c r="B64" s="34" t="s">
        <v>32</v>
      </c>
      <c r="C64" s="35">
        <v>44330</v>
      </c>
      <c r="D64" s="46">
        <v>44334</v>
      </c>
      <c r="E64" s="44">
        <v>2663</v>
      </c>
      <c r="F64" s="12">
        <f>E64</f>
        <v>2663</v>
      </c>
      <c r="G64" s="40">
        <v>35.811999999999998</v>
      </c>
      <c r="H64" s="37">
        <f t="shared" si="31"/>
        <v>95367.356</v>
      </c>
      <c r="I64" s="14">
        <f>H64</f>
        <v>95367.356</v>
      </c>
      <c r="J64" s="32"/>
      <c r="K64" s="15">
        <f>E64/$F$68</f>
        <v>2.7411219763252701E-2</v>
      </c>
      <c r="L64" s="3">
        <f>K64*G64</f>
        <v>0.98165060216160571</v>
      </c>
      <c r="M64" s="47"/>
    </row>
    <row r="65" spans="1:13" ht="15.6" customHeight="1">
      <c r="A65" s="9"/>
      <c r="B65" s="34"/>
      <c r="C65" s="35">
        <v>44333</v>
      </c>
      <c r="D65" s="48">
        <v>44335</v>
      </c>
      <c r="E65" s="49">
        <v>19230</v>
      </c>
      <c r="F65" s="39">
        <f>F64+E65</f>
        <v>21893</v>
      </c>
      <c r="G65" s="40">
        <v>36.476900000000001</v>
      </c>
      <c r="H65" s="37">
        <f t="shared" si="31"/>
        <v>701450.78700000001</v>
      </c>
      <c r="I65" s="37">
        <f t="shared" si="33"/>
        <v>796818.14300000004</v>
      </c>
      <c r="J65" s="32"/>
      <c r="K65" s="50">
        <f t="shared" ref="K65:K73" si="35">E65/$F$68</f>
        <v>0.1979413278435409</v>
      </c>
      <c r="L65" s="38">
        <f t="shared" ref="L65:L73" si="36">K65*G65</f>
        <v>7.2202860216160571</v>
      </c>
      <c r="M65" s="47"/>
    </row>
    <row r="66" spans="1:13" ht="15.6" customHeight="1">
      <c r="A66" s="9"/>
      <c r="B66" s="34"/>
      <c r="C66" s="35">
        <v>44334</v>
      </c>
      <c r="D66" s="48">
        <v>44336</v>
      </c>
      <c r="E66" s="49">
        <v>27130</v>
      </c>
      <c r="F66" s="39">
        <f>F65+E66</f>
        <v>49023</v>
      </c>
      <c r="G66" s="40">
        <v>36.729399999999998</v>
      </c>
      <c r="H66" s="37">
        <f t="shared" si="31"/>
        <v>996468.62199999997</v>
      </c>
      <c r="I66" s="37">
        <f t="shared" si="33"/>
        <v>1793286.7650000001</v>
      </c>
      <c r="J66" s="32"/>
      <c r="K66" s="50">
        <f t="shared" si="35"/>
        <v>0.27925887802367472</v>
      </c>
      <c r="L66" s="38">
        <f t="shared" si="36"/>
        <v>10.257011034482758</v>
      </c>
      <c r="M66" s="47"/>
    </row>
    <row r="67" spans="1:13" ht="15.6" customHeight="1">
      <c r="A67" s="9"/>
      <c r="B67" s="34"/>
      <c r="C67" s="35">
        <v>44335</v>
      </c>
      <c r="D67" s="48">
        <v>44337</v>
      </c>
      <c r="E67" s="49">
        <v>27893</v>
      </c>
      <c r="F67" s="39">
        <f>F66+E67</f>
        <v>76916</v>
      </c>
      <c r="G67" s="40">
        <v>35.879300000000001</v>
      </c>
      <c r="H67" s="37">
        <f t="shared" si="31"/>
        <v>1000781.3149</v>
      </c>
      <c r="I67" s="37">
        <f t="shared" si="33"/>
        <v>2794068.0799000002</v>
      </c>
      <c r="J67" s="32"/>
      <c r="K67" s="50">
        <f t="shared" si="35"/>
        <v>0.28711271230056612</v>
      </c>
      <c r="L67" s="38">
        <f t="shared" si="36"/>
        <v>10.301403138445702</v>
      </c>
      <c r="M67" s="47"/>
    </row>
    <row r="68" spans="1:13" ht="15.6" customHeight="1">
      <c r="A68" s="9"/>
      <c r="B68" s="25"/>
      <c r="C68" s="16">
        <v>44336</v>
      </c>
      <c r="D68" s="51">
        <v>44340</v>
      </c>
      <c r="E68" s="52">
        <v>20234</v>
      </c>
      <c r="F68" s="26">
        <f>F67+E68</f>
        <v>97150</v>
      </c>
      <c r="G68" s="18">
        <v>36.014099999999999</v>
      </c>
      <c r="H68" s="19">
        <f t="shared" si="31"/>
        <v>728709.29940000002</v>
      </c>
      <c r="I68" s="26">
        <f t="shared" si="33"/>
        <v>3522777.3793000001</v>
      </c>
      <c r="J68" s="5"/>
      <c r="K68" s="22">
        <f t="shared" si="35"/>
        <v>0.20827586206896551</v>
      </c>
      <c r="L68" s="23">
        <f t="shared" si="36"/>
        <v>7.5008677241379305</v>
      </c>
      <c r="M68" s="41">
        <f>SUM(L64:L68)</f>
        <v>36.261218520844054</v>
      </c>
    </row>
    <row r="69" spans="1:13" ht="15.6" customHeight="1">
      <c r="A69" s="9"/>
      <c r="B69" s="34" t="s">
        <v>33</v>
      </c>
      <c r="C69" s="35">
        <v>44337</v>
      </c>
      <c r="D69" s="46">
        <v>44341</v>
      </c>
      <c r="E69" s="44">
        <v>7526</v>
      </c>
      <c r="F69" s="12">
        <f>E69</f>
        <v>7526</v>
      </c>
      <c r="G69" s="40">
        <v>35.897500000000001</v>
      </c>
      <c r="H69" s="37">
        <f t="shared" si="31"/>
        <v>270164.58500000002</v>
      </c>
      <c r="I69" s="14">
        <f>H69</f>
        <v>270164.58500000002</v>
      </c>
      <c r="J69" s="32"/>
      <c r="K69" s="15">
        <f>E69/$F$73</f>
        <v>0.11448128993002737</v>
      </c>
      <c r="L69" s="3">
        <f>K69*G69</f>
        <v>4.1095921052631574</v>
      </c>
      <c r="M69" s="47"/>
    </row>
    <row r="70" spans="1:13" ht="15.6" customHeight="1">
      <c r="A70" s="9"/>
      <c r="B70" s="34"/>
      <c r="C70" s="35">
        <v>44340</v>
      </c>
      <c r="D70" s="48">
        <v>44342</v>
      </c>
      <c r="E70" s="49">
        <v>12413</v>
      </c>
      <c r="F70" s="39">
        <f>F69+E70</f>
        <v>19939</v>
      </c>
      <c r="G70" s="40">
        <v>36.097499999999997</v>
      </c>
      <c r="H70" s="37">
        <f t="shared" si="31"/>
        <v>448078.26749999996</v>
      </c>
      <c r="I70" s="37">
        <f t="shared" si="33"/>
        <v>718242.85250000004</v>
      </c>
      <c r="J70" s="32"/>
      <c r="K70" s="50">
        <f t="shared" ref="K70:K73" si="37">E70/$F$73</f>
        <v>0.18881959233343473</v>
      </c>
      <c r="L70" s="38">
        <f t="shared" si="36"/>
        <v>6.8159152342561597</v>
      </c>
      <c r="M70" s="47"/>
    </row>
    <row r="71" spans="1:13" ht="15.6" customHeight="1">
      <c r="A71" s="9"/>
      <c r="B71" s="34"/>
      <c r="C71" s="35">
        <v>44341</v>
      </c>
      <c r="D71" s="48">
        <v>44343</v>
      </c>
      <c r="E71" s="49">
        <v>14308</v>
      </c>
      <c r="F71" s="39">
        <f>F70+E71</f>
        <v>34247</v>
      </c>
      <c r="G71" s="40">
        <v>35.969700000000003</v>
      </c>
      <c r="H71" s="37">
        <f t="shared" si="31"/>
        <v>514654.46760000003</v>
      </c>
      <c r="I71" s="37">
        <f t="shared" si="33"/>
        <v>1232897.3201000001</v>
      </c>
      <c r="J71" s="32"/>
      <c r="K71" s="50">
        <f t="shared" si="37"/>
        <v>0.21764526924247032</v>
      </c>
      <c r="L71" s="38">
        <f t="shared" si="36"/>
        <v>7.8286350410708856</v>
      </c>
      <c r="M71" s="47"/>
    </row>
    <row r="72" spans="1:13" ht="15.6" customHeight="1" thickBot="1">
      <c r="A72" s="9"/>
      <c r="B72" s="34"/>
      <c r="C72" s="35">
        <v>44342</v>
      </c>
      <c r="D72" s="48">
        <v>44344</v>
      </c>
      <c r="E72" s="49">
        <v>14833</v>
      </c>
      <c r="F72" s="39">
        <f>F71+E72</f>
        <v>49080</v>
      </c>
      <c r="G72" s="40">
        <v>35.886400000000002</v>
      </c>
      <c r="H72" s="37">
        <f t="shared" si="31"/>
        <v>532302.97120000003</v>
      </c>
      <c r="I72" s="37">
        <f t="shared" si="33"/>
        <v>1765200.2913000002</v>
      </c>
      <c r="J72" s="32"/>
      <c r="K72" s="50">
        <f t="shared" si="37"/>
        <v>0.22563127471858838</v>
      </c>
      <c r="L72" s="38">
        <f t="shared" si="36"/>
        <v>8.09709417706115</v>
      </c>
      <c r="M72" s="47"/>
    </row>
    <row r="73" spans="1:13" ht="15.6" customHeight="1">
      <c r="A73" s="9"/>
      <c r="B73" s="25"/>
      <c r="C73" s="16">
        <v>44343</v>
      </c>
      <c r="D73" s="51">
        <v>44347</v>
      </c>
      <c r="E73" s="52">
        <v>16660</v>
      </c>
      <c r="F73" s="26">
        <f>F72+E73</f>
        <v>65740</v>
      </c>
      <c r="G73" s="18">
        <v>35.954799999999999</v>
      </c>
      <c r="H73" s="19">
        <f t="shared" si="31"/>
        <v>599006.96799999999</v>
      </c>
      <c r="I73" s="26">
        <f t="shared" si="33"/>
        <v>2364207.2593</v>
      </c>
      <c r="J73" s="5"/>
      <c r="K73" s="22">
        <f t="shared" si="37"/>
        <v>0.25342257377547917</v>
      </c>
      <c r="L73" s="23">
        <f t="shared" si="36"/>
        <v>9.1117579555825987</v>
      </c>
      <c r="M73" s="41">
        <f>SUM(L69:L73)</f>
        <v>35.962994513233951</v>
      </c>
    </row>
    <row r="74" spans="1:13" ht="15.6" customHeight="1" thickBot="1">
      <c r="A74" s="9"/>
      <c r="B74" s="34" t="s">
        <v>34</v>
      </c>
      <c r="C74" s="35"/>
      <c r="D74" s="45"/>
      <c r="E74" s="44"/>
      <c r="F74" s="12"/>
      <c r="G74" s="40"/>
      <c r="H74" s="37"/>
      <c r="I74" s="14"/>
      <c r="J74" s="32"/>
      <c r="K74" s="15"/>
      <c r="L74" s="3"/>
      <c r="M74" s="47"/>
    </row>
    <row r="75" spans="1:13" ht="15" thickBot="1">
      <c r="E75" s="11"/>
      <c r="F75" s="21">
        <f>F15+F10+F20+F25+F30+F35+F38+F43+F48+F53+F58+F63+F68+F73</f>
        <v>1002964</v>
      </c>
      <c r="I75" s="21">
        <f>I15+I10+I20+I25+I30+I35+I38+I43+I48+I53+I58+I63+I68+I73</f>
        <v>32807165.183299996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1F489C-537D-4943-9C6C-1AC272588397}"/>
</file>

<file path=customXml/itemProps2.xml><?xml version="1.0" encoding="utf-8"?>
<ds:datastoreItem xmlns:ds="http://schemas.openxmlformats.org/officeDocument/2006/customXml" ds:itemID="{F1577556-4801-449E-87C4-6012114C1607}"/>
</file>

<file path=customXml/itemProps3.xml><?xml version="1.0" encoding="utf-8"?>
<ds:datastoreItem xmlns:ds="http://schemas.openxmlformats.org/officeDocument/2006/customXml" ds:itemID="{45AC4EEC-4466-4D42-B4F3-F530550AB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2021-05-28T11:15:24Z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