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-Pressreleases/Shared Documents/Press releases/2021/SBB/SBB 1.85 Mio/"/>
    </mc:Choice>
  </mc:AlternateContent>
  <xr:revisionPtr revIDLastSave="0" documentId="8_{8774CBB7-D4EB-47B1-B428-BE7D6FC67074}" xr6:coauthVersionLast="47" xr6:coauthVersionMax="47" xr10:uidLastSave="{00000000-0000-0000-0000-000000000000}"/>
  <bookViews>
    <workbookView xWindow="-120" yWindow="-120" windowWidth="29040" windowHeight="15840" xr2:uid="{830D3D61-B9B0-425B-8F41-8EF6D32F60CE}"/>
  </bookViews>
  <sheets>
    <sheet name="Arcadis share buy back 1.85 mi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8" i="1" l="1"/>
  <c r="K77" i="1"/>
  <c r="K76" i="1"/>
  <c r="K75" i="1"/>
  <c r="K74" i="1"/>
  <c r="F78" i="1"/>
  <c r="F77" i="1"/>
  <c r="F76" i="1"/>
  <c r="F75" i="1"/>
  <c r="F74" i="1"/>
  <c r="L78" i="1"/>
  <c r="L77" i="1"/>
  <c r="M78" i="1"/>
  <c r="L76" i="1"/>
  <c r="L75" i="1"/>
  <c r="L74" i="1"/>
  <c r="I80" i="1"/>
  <c r="I78" i="1"/>
  <c r="I77" i="1"/>
  <c r="I76" i="1"/>
  <c r="I75" i="1"/>
  <c r="H78" i="1"/>
  <c r="H77" i="1"/>
  <c r="H75" i="1"/>
  <c r="H76" i="1"/>
  <c r="H74" i="1"/>
  <c r="I74" i="1" s="1"/>
  <c r="H73" i="1"/>
  <c r="H72" i="1"/>
  <c r="H71" i="1"/>
  <c r="H70" i="1"/>
  <c r="H69" i="1"/>
  <c r="I69" i="1" s="1"/>
  <c r="F69" i="1"/>
  <c r="F70" i="1" s="1"/>
  <c r="F71" i="1" s="1"/>
  <c r="F72" i="1" s="1"/>
  <c r="F73" i="1" s="1"/>
  <c r="H68" i="1"/>
  <c r="H67" i="1"/>
  <c r="H66" i="1"/>
  <c r="H65" i="1"/>
  <c r="H64" i="1"/>
  <c r="I64" i="1" s="1"/>
  <c r="F64" i="1"/>
  <c r="F65" i="1" s="1"/>
  <c r="F66" i="1" s="1"/>
  <c r="F67" i="1" s="1"/>
  <c r="F68" i="1" s="1"/>
  <c r="F59" i="1"/>
  <c r="H60" i="1"/>
  <c r="H61" i="1"/>
  <c r="H62" i="1"/>
  <c r="H59" i="1"/>
  <c r="I59" i="1" s="1"/>
  <c r="H63" i="1"/>
  <c r="F54" i="1"/>
  <c r="F55" i="1" s="1"/>
  <c r="F56" i="1" s="1"/>
  <c r="F57" i="1" s="1"/>
  <c r="F58" i="1" s="1"/>
  <c r="H57" i="1"/>
  <c r="H58" i="1"/>
  <c r="H56" i="1"/>
  <c r="H55" i="1"/>
  <c r="H54" i="1"/>
  <c r="I54" i="1" s="1"/>
  <c r="H53" i="1"/>
  <c r="H52" i="1"/>
  <c r="H51" i="1"/>
  <c r="H50" i="1"/>
  <c r="H49" i="1"/>
  <c r="I49" i="1" s="1"/>
  <c r="F49" i="1"/>
  <c r="F50" i="1" s="1"/>
  <c r="F51" i="1" s="1"/>
  <c r="F52" i="1" s="1"/>
  <c r="F53" i="1" s="1"/>
  <c r="K49" i="1" s="1"/>
  <c r="C49" i="1"/>
  <c r="D49" i="1" s="1"/>
  <c r="H48" i="1"/>
  <c r="H45" i="1"/>
  <c r="H46" i="1"/>
  <c r="H47" i="1"/>
  <c r="H44" i="1"/>
  <c r="I44" i="1" s="1"/>
  <c r="F44" i="1"/>
  <c r="F45" i="1" s="1"/>
  <c r="F46" i="1" s="1"/>
  <c r="F47" i="1" s="1"/>
  <c r="F48" i="1" s="1"/>
  <c r="K44" i="1" s="1"/>
  <c r="D48" i="1"/>
  <c r="D47" i="1"/>
  <c r="D46" i="1"/>
  <c r="D45" i="1"/>
  <c r="F39" i="1"/>
  <c r="F40" i="1" s="1"/>
  <c r="F41" i="1" s="1"/>
  <c r="F42" i="1" s="1"/>
  <c r="F43" i="1" s="1"/>
  <c r="K39" i="1" s="1"/>
  <c r="I70" i="1" l="1"/>
  <c r="I71" i="1" s="1"/>
  <c r="I72" i="1" s="1"/>
  <c r="I73" i="1" s="1"/>
  <c r="I60" i="1"/>
  <c r="I61" i="1" s="1"/>
  <c r="I62" i="1" s="1"/>
  <c r="I63" i="1" s="1"/>
  <c r="I50" i="1"/>
  <c r="I51" i="1" s="1"/>
  <c r="I52" i="1" s="1"/>
  <c r="I53" i="1" s="1"/>
  <c r="K73" i="1"/>
  <c r="L73" i="1" s="1"/>
  <c r="K69" i="1"/>
  <c r="L69" i="1" s="1"/>
  <c r="K70" i="1"/>
  <c r="L70" i="1" s="1"/>
  <c r="K71" i="1"/>
  <c r="L71" i="1" s="1"/>
  <c r="K72" i="1"/>
  <c r="L72" i="1" s="1"/>
  <c r="K65" i="1"/>
  <c r="L65" i="1" s="1"/>
  <c r="K66" i="1"/>
  <c r="L66" i="1" s="1"/>
  <c r="K67" i="1"/>
  <c r="L67" i="1" s="1"/>
  <c r="K68" i="1"/>
  <c r="L68" i="1" s="1"/>
  <c r="K64" i="1"/>
  <c r="L64" i="1" s="1"/>
  <c r="I65" i="1"/>
  <c r="I66" i="1" s="1"/>
  <c r="I67" i="1" s="1"/>
  <c r="I68" i="1" s="1"/>
  <c r="I55" i="1"/>
  <c r="I56" i="1" s="1"/>
  <c r="I57" i="1" s="1"/>
  <c r="I58" i="1" s="1"/>
  <c r="F60" i="1"/>
  <c r="F61" i="1" s="1"/>
  <c r="F62" i="1" s="1"/>
  <c r="F63" i="1" s="1"/>
  <c r="K55" i="1"/>
  <c r="L55" i="1" s="1"/>
  <c r="K56" i="1"/>
  <c r="L56" i="1" s="1"/>
  <c r="K57" i="1"/>
  <c r="L57" i="1" s="1"/>
  <c r="K58" i="1"/>
  <c r="L58" i="1" s="1"/>
  <c r="K53" i="1"/>
  <c r="L53" i="1" s="1"/>
  <c r="K52" i="1"/>
  <c r="L52" i="1" s="1"/>
  <c r="K50" i="1"/>
  <c r="L50" i="1" s="1"/>
  <c r="K51" i="1"/>
  <c r="L51" i="1" s="1"/>
  <c r="K54" i="1"/>
  <c r="L54" i="1" s="1"/>
  <c r="C50" i="1"/>
  <c r="L49" i="1"/>
  <c r="L44" i="1"/>
  <c r="K48" i="1"/>
  <c r="L48" i="1" s="1"/>
  <c r="K47" i="1"/>
  <c r="L47" i="1" s="1"/>
  <c r="K46" i="1"/>
  <c r="L46" i="1" s="1"/>
  <c r="K45" i="1"/>
  <c r="L45" i="1" s="1"/>
  <c r="I45" i="1"/>
  <c r="I46" i="1" s="1"/>
  <c r="I47" i="1" s="1"/>
  <c r="I48" i="1" s="1"/>
  <c r="K41" i="1"/>
  <c r="K42" i="1"/>
  <c r="K43" i="1"/>
  <c r="K40" i="1"/>
  <c r="H37" i="1"/>
  <c r="D36" i="1"/>
  <c r="C37" i="1"/>
  <c r="C38" i="1" s="1"/>
  <c r="C39" i="1" s="1"/>
  <c r="C40" i="1" s="1"/>
  <c r="C41" i="1" s="1"/>
  <c r="C42" i="1" s="1"/>
  <c r="C43" i="1" s="1"/>
  <c r="C44" i="1" s="1"/>
  <c r="D44" i="1" s="1"/>
  <c r="C31" i="1"/>
  <c r="H43" i="1"/>
  <c r="H42" i="1"/>
  <c r="H41" i="1"/>
  <c r="H40" i="1"/>
  <c r="H39" i="1"/>
  <c r="I39" i="1" s="1"/>
  <c r="H38" i="1"/>
  <c r="H36" i="1"/>
  <c r="I36" i="1" s="1"/>
  <c r="I37" i="1" s="1"/>
  <c r="F36" i="1"/>
  <c r="F37" i="1" s="1"/>
  <c r="F38" i="1" s="1"/>
  <c r="M73" i="1" l="1"/>
  <c r="K63" i="1"/>
  <c r="L63" i="1" s="1"/>
  <c r="K59" i="1"/>
  <c r="L59" i="1" s="1"/>
  <c r="M68" i="1"/>
  <c r="M48" i="1"/>
  <c r="M58" i="1"/>
  <c r="K62" i="1"/>
  <c r="L62" i="1" s="1"/>
  <c r="K60" i="1"/>
  <c r="L60" i="1" s="1"/>
  <c r="K61" i="1"/>
  <c r="L61" i="1" s="1"/>
  <c r="C51" i="1"/>
  <c r="D50" i="1"/>
  <c r="I40" i="1"/>
  <c r="I41" i="1" s="1"/>
  <c r="I42" i="1" s="1"/>
  <c r="I43" i="1" s="1"/>
  <c r="K37" i="1"/>
  <c r="L37" i="1" s="1"/>
  <c r="K36" i="1"/>
  <c r="L36" i="1" s="1"/>
  <c r="K38" i="1"/>
  <c r="L38" i="1" s="1"/>
  <c r="I38" i="1"/>
  <c r="C32" i="1"/>
  <c r="C33" i="1" s="1"/>
  <c r="C34" i="1" s="1"/>
  <c r="C35" i="1" s="1"/>
  <c r="D35" i="1" s="1"/>
  <c r="D31" i="1"/>
  <c r="D41" i="1"/>
  <c r="D42" i="1"/>
  <c r="D43" i="1"/>
  <c r="D37" i="1"/>
  <c r="D38" i="1"/>
  <c r="D40" i="1"/>
  <c r="D39" i="1"/>
  <c r="M63" i="1" l="1"/>
  <c r="C52" i="1"/>
  <c r="D51" i="1"/>
  <c r="M38" i="1"/>
  <c r="D32" i="1"/>
  <c r="D33" i="1"/>
  <c r="D34" i="1"/>
  <c r="H35" i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F25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F80" i="1" l="1"/>
  <c r="C53" i="1"/>
  <c r="D52" i="1"/>
  <c r="K31" i="1"/>
  <c r="L31" i="1" s="1"/>
  <c r="L42" i="1"/>
  <c r="L41" i="1"/>
  <c r="L43" i="1"/>
  <c r="L40" i="1"/>
  <c r="L39" i="1"/>
  <c r="K26" i="1"/>
  <c r="L26" i="1" s="1"/>
  <c r="K30" i="1"/>
  <c r="L30" i="1" s="1"/>
  <c r="K29" i="1"/>
  <c r="L29" i="1" s="1"/>
  <c r="K28" i="1"/>
  <c r="L28" i="1" s="1"/>
  <c r="I7" i="1"/>
  <c r="I8" i="1" s="1"/>
  <c r="I9" i="1" s="1"/>
  <c r="I10" i="1" s="1"/>
  <c r="I32" i="1"/>
  <c r="I33" i="1" s="1"/>
  <c r="I34" i="1" s="1"/>
  <c r="I35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7" i="1"/>
  <c r="K32" i="1"/>
  <c r="L32" i="1" s="1"/>
  <c r="D53" i="1" l="1"/>
  <c r="C54" i="1"/>
  <c r="M43" i="1"/>
  <c r="M35" i="1"/>
  <c r="M30" i="1"/>
  <c r="M25" i="1"/>
  <c r="M15" i="1"/>
  <c r="M20" i="1"/>
  <c r="M10" i="1"/>
  <c r="C55" i="1" l="1"/>
  <c r="D54" i="1"/>
  <c r="D55" i="1" l="1"/>
  <c r="C56" i="1"/>
  <c r="D56" i="1" l="1"/>
  <c r="C57" i="1"/>
  <c r="D57" i="1" l="1"/>
  <c r="C58" i="1"/>
  <c r="D58" i="1" s="1"/>
</calcChain>
</file>

<file path=xl/sharedStrings.xml><?xml version="1.0" encoding="utf-8"?>
<sst xmlns="http://schemas.openxmlformats.org/spreadsheetml/2006/main" count="37" uniqueCount="36">
  <si>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</si>
  <si>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</si>
  <si>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</si>
  <si>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</si>
  <si>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</si>
  <si>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</si>
  <si>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</si>
  <si>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</si>
  <si>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</si>
  <si>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</si>
  <si>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</si>
  <si>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</si>
  <si>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</si>
  <si>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</si>
  <si>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</si>
  <si>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</si>
  <si>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</si>
  <si>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</si>
  <si>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</si>
  <si>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</si>
  <si>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</si>
  <si>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</si>
  <si>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no buy back this date</t>
  </si>
  <si>
    <t>week 10</t>
  </si>
  <si>
    <t>n/a</t>
  </si>
  <si>
    <t>week 11</t>
  </si>
  <si>
    <t>week 12</t>
  </si>
  <si>
    <t>9-mrt</t>
  </si>
  <si>
    <t>12-mei</t>
  </si>
  <si>
    <t>13-mei</t>
  </si>
  <si>
    <t>14-mei</t>
  </si>
  <si>
    <t>17-mei</t>
  </si>
  <si>
    <t>week 13</t>
  </si>
  <si>
    <t>week 14</t>
  </si>
  <si>
    <t xml:space="preserve">Cumulative </t>
  </si>
  <si>
    <t>week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</si>
</sst>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 * #,##0_ ;_ * \-#,##0_ ;_ * &quot;-&quot;??_ ;_ @_ "/>
    <numFmt numFmtId="166" formatCode="&quot;€&quot;\ #,##0.00"/>
    <numFmt numFmtId="167" formatCode="&quot;€&quot;\ #,##0"/>
    <numFmt numFmtId="168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6" fillId="0" borderId="0"/>
    <xf numFmtId="0" fontId="1" fillId="0" borderId="0"/>
    <xf numFmtId="0" fontId="7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165" fontId="0" fillId="0" borderId="0" xfId="1" applyNumberFormat="1" applyFont="1"/>
    <xf numFmtId="4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6" fontId="0" fillId="0" borderId="0" xfId="0" applyNumberFormat="1"/>
    <xf numFmtId="167" fontId="0" fillId="0" borderId="0" xfId="2" applyNumberFormat="1" applyFont="1"/>
    <xf numFmtId="9" fontId="0" fillId="0" borderId="0" xfId="1" applyNumberFormat="1" applyFont="1"/>
    <xf numFmtId="16" fontId="0" fillId="0" borderId="1" xfId="0" applyNumberFormat="1" applyBorder="1"/>
    <xf numFmtId="3" fontId="0" fillId="0" borderId="1" xfId="0" applyNumberFormat="1" applyBorder="1"/>
    <xf numFmtId="166" fontId="0" fillId="0" borderId="1" xfId="0" applyNumberFormat="1" applyBorder="1"/>
    <xf numFmtId="167" fontId="0" fillId="0" borderId="1" xfId="2" applyNumberFormat="1" applyFont="1" applyBorder="1"/>
    <xf numFmtId="167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44" fontId="0" fillId="0" borderId="1" xfId="2" applyFont="1" applyBorder="1"/>
    <xf numFmtId="4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7" fontId="0" fillId="0" borderId="4" xfId="2" applyNumberFormat="1" applyFont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2" fillId="0" borderId="0" xfId="0" applyFont="1" applyBorder="1"/>
    <xf numFmtId="16" fontId="0" fillId="0" borderId="0" xfId="0" applyNumberFormat="1" applyBorder="1"/>
    <xf numFmtId="16" fontId="0" fillId="0" borderId="0" xfId="0" applyNumberFormat="1" applyBorder="1" applyAlignment="1">
      <alignment horizontal="right"/>
    </xf>
    <xf numFmtId="167" fontId="0" fillId="0" borderId="0" xfId="2" applyNumberFormat="1" applyFont="1" applyBorder="1"/>
    <xf numFmtId="44" fontId="0" fillId="0" borderId="0" xfId="2" applyFont="1" applyBorder="1"/>
    <xf numFmtId="3" fontId="0" fillId="0" borderId="0" xfId="1" applyNumberFormat="1" applyFont="1" applyBorder="1"/>
    <xf numFmtId="166" fontId="0" fillId="0" borderId="0" xfId="0" applyNumberFormat="1" applyBorder="1"/>
    <xf numFmtId="44" fontId="2" fillId="2" borderId="3" xfId="2" applyFont="1" applyFill="1" applyBorder="1"/>
    <xf numFmtId="44" fontId="0" fillId="0" borderId="0" xfId="0" applyNumberFormat="1"/>
    <xf numFmtId="16" fontId="0" fillId="0" borderId="5" xfId="0" applyNumberFormat="1" applyBorder="1"/>
    <xf numFmtId="16" fontId="5" fillId="0" borderId="0" xfId="0" applyNumberFormat="1" applyFont="1" applyAlignment="1">
      <alignment horizontal="right" wrapText="1"/>
    </xf>
    <xf numFmtId="44" fontId="2" fillId="0" borderId="0" xfId="2" applyFont="1" applyFill="1" applyBorder="1"/>
    <xf numFmtId="16" fontId="5" fillId="0" borderId="0" xfId="0" applyNumberFormat="1" applyFont="1" applyBorder="1" applyAlignment="1">
      <alignment horizontal="right" wrapText="1"/>
    </xf>
    <xf numFmtId="9" fontId="0" fillId="0" borderId="0" xfId="1" applyNumberFormat="1" applyFont="1" applyBorder="1"/>
    <xf numFmtId="16" fontId="5" fillId="0" borderId="1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3" fontId="2" fillId="0" borderId="1" xfId="0" applyNumberFormat="1" applyFont="1" applyBorder="1" applyAlignment="1">
      <alignment horizontal="center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right" wrapText="1"/>
    </xf>
  </cellXfs>
  <cellStyles count="19">
    <cellStyle name="Comma" xfId="1" builtinId="3"/>
    <cellStyle name="Comma 2" xfId="5" xr:uid="{62E518EE-E00D-4791-9F58-43D1EF027394}"/>
    <cellStyle name="Comma 2 2" xfId="6" xr:uid="{CBD44B56-9758-4CAA-B3AE-F3B634DFF078}"/>
    <cellStyle name="Comma 3" xfId="4" xr:uid="{ECD94A89-84D1-4889-9879-74F4B66F99BC}"/>
    <cellStyle name="Currency" xfId="2" builtinId="4"/>
    <cellStyle name="Currency 2" xfId="8" xr:uid="{2ED857DC-3B5B-40FF-80C3-081D805F4416}"/>
    <cellStyle name="Currency 3" xfId="7" xr:uid="{CB9AA816-26DD-4EF5-A805-20BCCDF21056}"/>
    <cellStyle name="Hyperlink 2" xfId="9" xr:uid="{2CC6DB4C-3C50-4ADB-916D-812D78215A0F}"/>
    <cellStyle name="Neutral 2" xfId="10" xr:uid="{64B4A5F4-A006-43D8-BBDB-56F70BCBCC6D}"/>
    <cellStyle name="Normal" xfId="0" builtinId="0"/>
    <cellStyle name="Normal 2" xfId="11" xr:uid="{56E56D37-5120-4EFD-8D9F-471B5EEFFE23}"/>
    <cellStyle name="Normal 3" xfId="12" xr:uid="{AF49C9CA-FF54-4B77-AB17-954D132BAB80}"/>
    <cellStyle name="Normal 4" xfId="13" xr:uid="{3D2E0BEE-8FBD-4CD8-93AB-6C126AAF5A4F}"/>
    <cellStyle name="Normal 5" xfId="14" xr:uid="{C9AFD1DC-B566-4CFF-8A27-D3B2D598B207}"/>
    <cellStyle name="Normal 6" xfId="3" xr:uid="{FA1F9679-DEEE-4A51-9536-D931A13B6E3C}"/>
    <cellStyle name="Percent 2" xfId="16" xr:uid="{EBF3319C-E5E6-45A5-A075-31EF432FF8AD}"/>
    <cellStyle name="Percent 3" xfId="17" xr:uid="{8DF43381-B4EA-4123-9B6C-5451E2231A32}"/>
    <cellStyle name="Percent 4" xfId="18" xr:uid="{DD73D725-ECAB-416B-B354-06FCCF73AE25}"/>
    <cellStyle name="Percent 5" xfId="15" xr:uid="{1BBF8A8A-6429-450A-984B-00CBF0C35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O81"/>
  <sheetViews>
    <sheetView showGridLines="0" tabSelected="1" workbookViewId="0">
      <pane xSplit="2" ySplit="5" topLeftCell="C28" activePane="bottomRight" state="frozen"/>
      <selection pane="topRight" activeCell="C1" sqref="C1"/>
      <selection pane="bottomLeft" activeCell="A6" sqref="A6"/>
      <selection pane="bottomRight" activeCell="G81" sqref="G81"/>
    </sheetView>
  </sheetViews>
  <sheetFormatPr defaultRowHeight="15" outlineLevelRow="1"/>
  <cols>
    <col min="2" max="2" width="9.85546875" customWidth="1"/>
    <col min="3" max="3" width="10.140625" bestFit="1" customWidth="1"/>
    <col min="4" max="4" width="17.7109375" customWidth="1"/>
    <col min="5" max="5" width="17.7109375" style="11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  <col min="11" max="11" width="16.85546875" bestFit="1" customWidth="1"/>
    <col min="12" max="12" width="17.85546875" bestFit="1" customWidth="1"/>
    <col min="13" max="13" width="23.85546875" bestFit="1" customWidth="1"/>
    <col min="15" max="15" width="12.42578125" bestFit="1" customWidth="1"/>
  </cols>
  <sheetData>
    <row r="2" spans="2:13" ht="18.75">
      <c r="B2" s="1" t="s">
        <v>0</v>
      </c>
    </row>
    <row r="3" spans="2:13">
      <c r="B3" s="4" t="s">
        <v>1</v>
      </c>
    </row>
    <row r="5" spans="2:13">
      <c r="B5" s="5"/>
      <c r="C5" s="6" t="s">
        <v>2</v>
      </c>
      <c r="D5" s="6" t="s">
        <v>3</v>
      </c>
      <c r="E5" s="49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</row>
    <row r="6" spans="2:13" outlineLevel="1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</row>
    <row r="7" spans="2:13" outlineLevel="1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1">E7*G7</f>
        <v>462879.6263</v>
      </c>
      <c r="I7" s="14">
        <f>I6+H7</f>
        <v>1536943.841</v>
      </c>
      <c r="K7" s="15">
        <f t="shared" ref="K7:K10" si="2">E7/$F$10</f>
        <v>0.12411044908035293</v>
      </c>
      <c r="L7" s="3">
        <f t="shared" si="0"/>
        <v>3.5268093983816651</v>
      </c>
    </row>
    <row r="8" spans="2:13" outlineLevel="1">
      <c r="C8" s="10">
        <v>44250</v>
      </c>
      <c r="D8" s="10">
        <v>44252</v>
      </c>
      <c r="E8" s="11">
        <v>26616</v>
      </c>
      <c r="F8" s="12">
        <f t="shared" ref="F8:F20" si="3">F7+E8</f>
        <v>80948</v>
      </c>
      <c r="G8" s="13">
        <v>28.2758</v>
      </c>
      <c r="H8" s="14">
        <f t="shared" si="1"/>
        <v>752588.69279999996</v>
      </c>
      <c r="I8" s="14">
        <f t="shared" ref="I8:I15" si="4">I7+H8</f>
        <v>2289532.5337999999</v>
      </c>
      <c r="K8" s="15">
        <f t="shared" si="2"/>
        <v>0.20279475184005608</v>
      </c>
      <c r="L8" s="3">
        <f t="shared" si="0"/>
        <v>5.734183844079058</v>
      </c>
    </row>
    <row r="9" spans="2:13" ht="15.75" outlineLevel="1" thickBot="1">
      <c r="C9" s="10">
        <v>44251</v>
      </c>
      <c r="D9" s="10">
        <v>44253</v>
      </c>
      <c r="E9" s="11">
        <v>26671</v>
      </c>
      <c r="F9" s="12">
        <f t="shared" si="3"/>
        <v>107619</v>
      </c>
      <c r="G9" s="13">
        <v>28.4619</v>
      </c>
      <c r="H9" s="14">
        <f t="shared" si="1"/>
        <v>759107.33490000002</v>
      </c>
      <c r="I9" s="14">
        <f t="shared" si="4"/>
        <v>3048639.8687</v>
      </c>
      <c r="K9" s="15">
        <f t="shared" si="2"/>
        <v>0.20321381223046797</v>
      </c>
      <c r="L9" s="3">
        <f t="shared" si="0"/>
        <v>5.7838512023223565</v>
      </c>
    </row>
    <row r="10" spans="2:13" ht="15.75" outlineLevel="1" thickBot="1">
      <c r="B10" s="5"/>
      <c r="C10" s="16">
        <v>44252</v>
      </c>
      <c r="D10" s="16">
        <v>44256</v>
      </c>
      <c r="E10" s="17">
        <v>23627</v>
      </c>
      <c r="F10" s="21">
        <f>F9+E10</f>
        <v>131246</v>
      </c>
      <c r="G10" s="18">
        <v>28.953700000000001</v>
      </c>
      <c r="H10" s="19">
        <f t="shared" si="1"/>
        <v>684089.0699</v>
      </c>
      <c r="I10" s="20">
        <f t="shared" si="4"/>
        <v>3732728.9386</v>
      </c>
      <c r="K10" s="15">
        <f t="shared" si="2"/>
        <v>0.18002072444112582</v>
      </c>
      <c r="L10" s="3">
        <f t="shared" si="0"/>
        <v>5.2122660492510251</v>
      </c>
      <c r="M10" s="24">
        <f>SUM(L6:L10)</f>
        <v>28.440706296572849</v>
      </c>
    </row>
    <row r="11" spans="2:13" outlineLevel="1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1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</row>
    <row r="12" spans="2:13" outlineLevel="1">
      <c r="C12" s="10">
        <v>44256</v>
      </c>
      <c r="D12" s="10">
        <v>44258</v>
      </c>
      <c r="E12" s="11">
        <v>26702</v>
      </c>
      <c r="F12" s="12">
        <f t="shared" si="3"/>
        <v>39241</v>
      </c>
      <c r="G12" s="13">
        <v>28.7987</v>
      </c>
      <c r="H12" s="14">
        <f t="shared" si="1"/>
        <v>768982.88740000001</v>
      </c>
      <c r="I12" s="14">
        <f t="shared" si="4"/>
        <v>1123307.4416</v>
      </c>
      <c r="K12" s="15">
        <f>E12/$F$15</f>
        <v>0.220160944559876</v>
      </c>
      <c r="L12" s="3">
        <f t="shared" si="0"/>
        <v>6.3403489940965008</v>
      </c>
    </row>
    <row r="13" spans="2:13" outlineLevel="1">
      <c r="C13" s="10">
        <v>44257</v>
      </c>
      <c r="D13" s="10">
        <v>44259</v>
      </c>
      <c r="E13" s="11">
        <v>20458</v>
      </c>
      <c r="F13" s="12">
        <f t="shared" si="3"/>
        <v>59699</v>
      </c>
      <c r="G13" s="13">
        <v>28.603000000000002</v>
      </c>
      <c r="H13" s="14">
        <f t="shared" si="1"/>
        <v>585160.174</v>
      </c>
      <c r="I13" s="14">
        <f t="shared" si="4"/>
        <v>1708467.6156000001</v>
      </c>
      <c r="K13" s="15">
        <f>E13/F15</f>
        <v>0.1686784736651166</v>
      </c>
      <c r="L13" s="3">
        <f t="shared" si="0"/>
        <v>4.8247103822433299</v>
      </c>
    </row>
    <row r="14" spans="2:13" ht="15.6" customHeight="1" outlineLevel="1" thickBot="1">
      <c r="C14" s="10">
        <v>44258</v>
      </c>
      <c r="D14" s="10">
        <v>44260</v>
      </c>
      <c r="E14" s="11">
        <v>16118</v>
      </c>
      <c r="F14" s="12">
        <f t="shared" si="3"/>
        <v>75817</v>
      </c>
      <c r="G14" s="13">
        <v>28.8111</v>
      </c>
      <c r="H14" s="14">
        <f t="shared" si="1"/>
        <v>464377.30979999999</v>
      </c>
      <c r="I14" s="14">
        <f t="shared" si="4"/>
        <v>2172844.9254000001</v>
      </c>
      <c r="K14" s="15">
        <f>E14/F15</f>
        <v>0.13289469344678606</v>
      </c>
      <c r="L14" s="3">
        <f t="shared" si="0"/>
        <v>3.828842302364698</v>
      </c>
    </row>
    <row r="15" spans="2:13" ht="15.6" customHeight="1" outlineLevel="1" thickBot="1">
      <c r="B15" s="5"/>
      <c r="C15" s="16">
        <v>44259</v>
      </c>
      <c r="D15" s="16">
        <v>44263</v>
      </c>
      <c r="E15" s="28">
        <v>45467</v>
      </c>
      <c r="F15" s="21">
        <f t="shared" si="3"/>
        <v>121284</v>
      </c>
      <c r="G15" s="18">
        <v>28.456299999999999</v>
      </c>
      <c r="H15" s="19">
        <f t="shared" si="1"/>
        <v>1293822.5921</v>
      </c>
      <c r="I15" s="20">
        <f t="shared" si="4"/>
        <v>3466667.5175000001</v>
      </c>
      <c r="J15" s="5"/>
      <c r="K15" s="22">
        <f>E15/F15</f>
        <v>0.37488044589558389</v>
      </c>
      <c r="L15" s="23">
        <f t="shared" si="0"/>
        <v>10.667710432538504</v>
      </c>
      <c r="M15" s="24">
        <f>SUM(L11:L15)</f>
        <v>28.583057266416013</v>
      </c>
    </row>
    <row r="16" spans="2:13" ht="15.6" customHeight="1" outlineLevel="1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1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</row>
    <row r="17" spans="1:13" ht="15.6" customHeight="1" outlineLevel="1">
      <c r="C17" s="10">
        <v>44263</v>
      </c>
      <c r="D17" s="10">
        <v>44265</v>
      </c>
      <c r="E17" s="11">
        <v>6415</v>
      </c>
      <c r="F17" s="12">
        <f t="shared" si="3"/>
        <v>33492</v>
      </c>
      <c r="G17" s="13">
        <v>28.556000000000001</v>
      </c>
      <c r="H17" s="14">
        <f t="shared" si="1"/>
        <v>183186.74000000002</v>
      </c>
      <c r="I17" s="14">
        <f t="shared" ref="I17:I20" si="5">I16+H17</f>
        <v>944277.88679999998</v>
      </c>
      <c r="K17" s="15">
        <f>E17/$F$20</f>
        <v>8.8861492429804276E-2</v>
      </c>
      <c r="L17" s="3">
        <f t="shared" si="0"/>
        <v>2.5375287778254911</v>
      </c>
    </row>
    <row r="18" spans="1:13" ht="15.6" customHeight="1" outlineLevel="1">
      <c r="A18" s="9"/>
      <c r="B18" s="9"/>
      <c r="C18" s="10">
        <v>44264</v>
      </c>
      <c r="D18" s="10">
        <v>44266</v>
      </c>
      <c r="E18" s="11">
        <v>5442</v>
      </c>
      <c r="F18" s="12">
        <f t="shared" si="3"/>
        <v>38934</v>
      </c>
      <c r="G18" s="13">
        <v>29.476299999999998</v>
      </c>
      <c r="H18" s="14">
        <f t="shared" si="1"/>
        <v>160410.0246</v>
      </c>
      <c r="I18" s="14">
        <f t="shared" si="5"/>
        <v>1104687.9114000001</v>
      </c>
      <c r="K18" s="15">
        <f>E18/$F$20</f>
        <v>7.5383358036320319E-2</v>
      </c>
      <c r="L18" s="3">
        <f t="shared" si="0"/>
        <v>2.2220224764859884</v>
      </c>
    </row>
    <row r="19" spans="1:13" ht="15.6" customHeight="1" outlineLevel="1" thickBot="1">
      <c r="A19" s="9"/>
      <c r="B19" s="9"/>
      <c r="C19" s="10">
        <v>44265</v>
      </c>
      <c r="D19" s="10">
        <v>44267</v>
      </c>
      <c r="E19" s="11">
        <v>9488</v>
      </c>
      <c r="F19" s="12">
        <f t="shared" si="3"/>
        <v>48422</v>
      </c>
      <c r="G19" s="13">
        <v>29.832699999999999</v>
      </c>
      <c r="H19" s="14">
        <f t="shared" si="1"/>
        <v>283052.65759999998</v>
      </c>
      <c r="I19" s="14">
        <f t="shared" si="5"/>
        <v>1387740.5690000001</v>
      </c>
      <c r="K19" s="15">
        <f>E19/$F$20</f>
        <v>0.13142912551426078</v>
      </c>
      <c r="L19" s="3">
        <f t="shared" si="0"/>
        <v>3.9208856727292876</v>
      </c>
    </row>
    <row r="20" spans="1:13" ht="15.6" customHeight="1" outlineLevel="1" thickBot="1">
      <c r="A20" s="9"/>
      <c r="B20" s="25"/>
      <c r="C20" s="16">
        <v>44266</v>
      </c>
      <c r="D20" s="16">
        <v>44270</v>
      </c>
      <c r="E20" s="28">
        <v>23769</v>
      </c>
      <c r="F20" s="26">
        <f t="shared" si="3"/>
        <v>72191</v>
      </c>
      <c r="G20" s="18">
        <v>30.288599999999999</v>
      </c>
      <c r="H20" s="27">
        <f t="shared" si="1"/>
        <v>719929.73340000003</v>
      </c>
      <c r="I20" s="20">
        <f t="shared" si="5"/>
        <v>2107670.3024000004</v>
      </c>
      <c r="K20" s="22">
        <f>E20/$F$20</f>
        <v>0.32925156875510797</v>
      </c>
      <c r="L20" s="23">
        <f t="shared" si="0"/>
        <v>9.9725690653959624</v>
      </c>
      <c r="M20" s="24">
        <f>SUM(L16:L20)</f>
        <v>29.195748810793589</v>
      </c>
    </row>
    <row r="21" spans="1:13" ht="15.6" customHeight="1" outlineLevel="1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</row>
    <row r="22" spans="1:13" ht="15.6" customHeight="1" outlineLevel="1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6">F21+E22</f>
        <v>15817</v>
      </c>
      <c r="G22" s="13">
        <v>30.383800000000001</v>
      </c>
      <c r="H22" s="14">
        <f t="shared" si="1"/>
        <v>182150.88099999999</v>
      </c>
      <c r="I22" s="14">
        <f t="shared" ref="I22:I24" si="7">I21+H22</f>
        <v>478680.00760000001</v>
      </c>
      <c r="K22" s="15">
        <f>E22/$F$25</f>
        <v>0.1153949799815214</v>
      </c>
      <c r="L22" s="3">
        <f>K22*G22</f>
        <v>3.5061379927625502</v>
      </c>
    </row>
    <row r="23" spans="1:13" ht="15.6" customHeight="1" outlineLevel="1">
      <c r="A23" s="9"/>
      <c r="B23" s="9"/>
      <c r="C23" s="10">
        <v>44271</v>
      </c>
      <c r="D23" s="10">
        <v>44273</v>
      </c>
      <c r="E23" s="11">
        <v>10000</v>
      </c>
      <c r="F23" s="12">
        <f t="shared" si="6"/>
        <v>25817</v>
      </c>
      <c r="G23" s="13">
        <v>31.323599999999999</v>
      </c>
      <c r="H23" s="14">
        <f t="shared" si="1"/>
        <v>313236</v>
      </c>
      <c r="I23" s="14">
        <f t="shared" si="7"/>
        <v>791916.00760000001</v>
      </c>
      <c r="K23" s="15">
        <f>E23/$F$25</f>
        <v>0.19248537111179551</v>
      </c>
      <c r="L23" s="3">
        <f>K23*G23</f>
        <v>6.0293347705574378</v>
      </c>
    </row>
    <row r="24" spans="1:13" ht="15.6" customHeight="1" outlineLevel="1" thickBot="1">
      <c r="A24" s="9"/>
      <c r="B24" s="9"/>
      <c r="C24" s="10">
        <v>44272</v>
      </c>
      <c r="D24" s="29" t="s">
        <v>14</v>
      </c>
      <c r="E24" s="11">
        <v>14789</v>
      </c>
      <c r="F24" s="12">
        <f t="shared" si="6"/>
        <v>40606</v>
      </c>
      <c r="G24" s="13">
        <v>32.171599999999998</v>
      </c>
      <c r="H24" s="14">
        <f t="shared" si="1"/>
        <v>475785.79239999998</v>
      </c>
      <c r="I24" s="14">
        <f t="shared" si="7"/>
        <v>1267701.8</v>
      </c>
      <c r="K24" s="15">
        <f>E24/$F$25</f>
        <v>0.28466661533723436</v>
      </c>
      <c r="L24" s="3">
        <f>K24*G24</f>
        <v>9.1581804819833685</v>
      </c>
    </row>
    <row r="25" spans="1:13" ht="15.6" customHeight="1" outlineLevel="1" thickBot="1">
      <c r="A25" s="9"/>
      <c r="B25" s="25"/>
      <c r="C25" s="16">
        <v>44273</v>
      </c>
      <c r="D25" s="30" t="s">
        <v>15</v>
      </c>
      <c r="E25" s="28">
        <v>11346</v>
      </c>
      <c r="F25" s="26">
        <f>F24+E25</f>
        <v>51952</v>
      </c>
      <c r="G25" s="18">
        <v>32.3767</v>
      </c>
      <c r="H25" s="19">
        <f t="shared" si="1"/>
        <v>367346.03820000001</v>
      </c>
      <c r="I25" s="20">
        <f>I24+H25</f>
        <v>1635047.8382000001</v>
      </c>
      <c r="K25" s="22">
        <f>E25/$F$25</f>
        <v>0.21839390206344317</v>
      </c>
      <c r="L25" s="23">
        <f>K25*G25</f>
        <v>7.0708738489374801</v>
      </c>
      <c r="M25" s="24">
        <f>SUM(L21:L25)</f>
        <v>31.472278992146595</v>
      </c>
    </row>
    <row r="26" spans="1:13" ht="15.6" customHeight="1" outlineLevel="1">
      <c r="A26" s="9"/>
      <c r="B26" s="9" t="s">
        <v>16</v>
      </c>
      <c r="C26" s="10">
        <v>44274</v>
      </c>
      <c r="D26" s="29">
        <v>44278</v>
      </c>
      <c r="E26" s="50">
        <v>11660</v>
      </c>
      <c r="F26" s="12">
        <f>E26</f>
        <v>11660</v>
      </c>
      <c r="G26" s="13">
        <v>32.428600000000003</v>
      </c>
      <c r="H26" s="14">
        <f t="shared" si="1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8">K26*G26</f>
        <v>4.3910983161073052</v>
      </c>
    </row>
    <row r="27" spans="1:13" ht="15.6" customHeight="1" outlineLevel="1">
      <c r="A27" s="9"/>
      <c r="B27" s="9"/>
      <c r="C27" s="10">
        <v>44277</v>
      </c>
      <c r="D27" s="29">
        <v>44279</v>
      </c>
      <c r="E27" s="50">
        <v>46120</v>
      </c>
      <c r="F27" s="12">
        <f t="shared" ref="F27:F30" si="9">F26+E27</f>
        <v>57780</v>
      </c>
      <c r="G27" s="13">
        <v>33.027799999999999</v>
      </c>
      <c r="H27" s="14">
        <f t="shared" si="1"/>
        <v>1523242.1359999999</v>
      </c>
      <c r="I27" s="14">
        <f t="shared" ref="I27:I29" si="10">I26+H27</f>
        <v>1901359.612</v>
      </c>
      <c r="K27" s="15">
        <f t="shared" ref="K27:K30" si="11">E27/$F$30</f>
        <v>0.53559400766461507</v>
      </c>
      <c r="L27" s="3">
        <f t="shared" si="8"/>
        <v>17.689491766345373</v>
      </c>
    </row>
    <row r="28" spans="1:13" ht="15.6" customHeight="1" outlineLevel="1">
      <c r="A28" s="9"/>
      <c r="B28" s="9"/>
      <c r="C28" s="10">
        <v>44278</v>
      </c>
      <c r="D28" s="29">
        <v>44280</v>
      </c>
      <c r="E28" s="50">
        <v>8720</v>
      </c>
      <c r="F28" s="12">
        <f t="shared" si="9"/>
        <v>66500</v>
      </c>
      <c r="G28" s="13">
        <v>32.984999999999999</v>
      </c>
      <c r="H28" s="14">
        <f t="shared" si="1"/>
        <v>287629.2</v>
      </c>
      <c r="I28" s="14">
        <f t="shared" si="10"/>
        <v>2188988.8119999999</v>
      </c>
      <c r="K28" s="15">
        <f t="shared" si="11"/>
        <v>0.10126582278481013</v>
      </c>
      <c r="L28" s="3">
        <f t="shared" si="8"/>
        <v>3.340253164556962</v>
      </c>
    </row>
    <row r="29" spans="1:13" ht="15.6" customHeight="1" outlineLevel="1" thickBot="1">
      <c r="A29" s="9"/>
      <c r="B29" s="9"/>
      <c r="C29" s="10">
        <v>44279</v>
      </c>
      <c r="D29" s="29">
        <v>44281</v>
      </c>
      <c r="E29" s="50">
        <v>1931</v>
      </c>
      <c r="F29" s="12">
        <f t="shared" si="9"/>
        <v>68431</v>
      </c>
      <c r="G29" s="13">
        <v>32.9206</v>
      </c>
      <c r="H29" s="14">
        <f t="shared" si="1"/>
        <v>63569.678599999999</v>
      </c>
      <c r="I29" s="14">
        <f t="shared" si="10"/>
        <v>2252558.4906000001</v>
      </c>
      <c r="K29" s="15">
        <f t="shared" si="11"/>
        <v>2.2424805481361051E-2</v>
      </c>
      <c r="L29" s="3">
        <f t="shared" si="8"/>
        <v>0.73823805132969467</v>
      </c>
    </row>
    <row r="30" spans="1:13" ht="15.6" customHeight="1" outlineLevel="1" thickBot="1">
      <c r="A30" s="9"/>
      <c r="B30" s="25"/>
      <c r="C30" s="16">
        <v>44280</v>
      </c>
      <c r="D30" s="30">
        <v>44284</v>
      </c>
      <c r="E30" s="28">
        <v>17679</v>
      </c>
      <c r="F30" s="26">
        <f t="shared" si="9"/>
        <v>86110</v>
      </c>
      <c r="G30" s="18">
        <v>33.207799999999999</v>
      </c>
      <c r="H30" s="19">
        <f t="shared" si="1"/>
        <v>587080.69620000001</v>
      </c>
      <c r="I30" s="20">
        <f>I29+H30</f>
        <v>2839639.1868000003</v>
      </c>
      <c r="K30" s="22">
        <f t="shared" si="11"/>
        <v>0.20530716525374521</v>
      </c>
      <c r="L30" s="23">
        <f t="shared" si="8"/>
        <v>6.8177992823133202</v>
      </c>
      <c r="M30" s="24">
        <f>SUM(L26:L30)</f>
        <v>32.976880580652661</v>
      </c>
    </row>
    <row r="31" spans="1:13" ht="15.6" customHeight="1" outlineLevel="1">
      <c r="A31" s="9"/>
      <c r="B31" s="9" t="s">
        <v>17</v>
      </c>
      <c r="C31" s="10">
        <f t="shared" ref="C31:C44" si="12">+WORKDAY(C30,1)</f>
        <v>44281</v>
      </c>
      <c r="D31" s="29">
        <f t="shared" ref="D31:D48" si="13">IF(C31="","",WORKDAY(C31,2))</f>
        <v>44285</v>
      </c>
      <c r="E31" s="11">
        <v>4000</v>
      </c>
      <c r="F31" s="12">
        <f>E31</f>
        <v>4000</v>
      </c>
      <c r="G31" s="13">
        <v>33.880000000000003</v>
      </c>
      <c r="H31" s="14">
        <f t="shared" si="1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</row>
    <row r="32" spans="1:13" ht="15.6" customHeight="1" outlineLevel="1">
      <c r="A32" s="9"/>
      <c r="B32" s="9"/>
      <c r="C32" s="10">
        <f t="shared" si="12"/>
        <v>44284</v>
      </c>
      <c r="D32" s="29">
        <f t="shared" si="13"/>
        <v>44286</v>
      </c>
      <c r="E32" s="11">
        <v>3368</v>
      </c>
      <c r="F32" s="12">
        <f t="shared" si="6"/>
        <v>7368</v>
      </c>
      <c r="G32" s="13">
        <v>33.675600000000003</v>
      </c>
      <c r="H32" s="14">
        <f t="shared" si="1"/>
        <v>113419.42080000001</v>
      </c>
      <c r="I32" s="14">
        <f t="shared" ref="I32:I34" si="14">I31+H32</f>
        <v>248939.42080000002</v>
      </c>
      <c r="K32" s="15">
        <f t="shared" ref="K32:K35" si="15">E32/$F$35</f>
        <v>0.24219761254134906</v>
      </c>
      <c r="L32" s="3">
        <f t="shared" si="0"/>
        <v>8.1561499208974553</v>
      </c>
    </row>
    <row r="33" spans="1:15" ht="15.6" customHeight="1" outlineLevel="1">
      <c r="A33" s="9"/>
      <c r="B33" s="9"/>
      <c r="C33" s="10">
        <f t="shared" si="12"/>
        <v>44285</v>
      </c>
      <c r="D33" s="29">
        <f t="shared" si="13"/>
        <v>44287</v>
      </c>
      <c r="E33" s="11">
        <v>0</v>
      </c>
      <c r="F33" s="12">
        <f t="shared" si="6"/>
        <v>7368</v>
      </c>
      <c r="G33" s="13">
        <v>0</v>
      </c>
      <c r="H33" s="14">
        <f t="shared" si="1"/>
        <v>0</v>
      </c>
      <c r="I33" s="14">
        <f t="shared" si="14"/>
        <v>248939.42080000002</v>
      </c>
      <c r="K33" s="15">
        <f t="shared" si="15"/>
        <v>0</v>
      </c>
      <c r="L33" s="3">
        <f t="shared" si="0"/>
        <v>0</v>
      </c>
      <c r="O33" s="9" t="s">
        <v>18</v>
      </c>
    </row>
    <row r="34" spans="1:15" ht="15.6" customHeight="1" outlineLevel="1" thickBot="1">
      <c r="A34" s="9"/>
      <c r="B34" s="9"/>
      <c r="C34" s="10">
        <f t="shared" si="12"/>
        <v>44286</v>
      </c>
      <c r="D34" s="29">
        <f t="shared" si="13"/>
        <v>44288</v>
      </c>
      <c r="E34" s="11">
        <v>0</v>
      </c>
      <c r="F34" s="12">
        <f t="shared" si="6"/>
        <v>7368</v>
      </c>
      <c r="G34" s="13">
        <v>0</v>
      </c>
      <c r="H34" s="14">
        <f t="shared" si="1"/>
        <v>0</v>
      </c>
      <c r="I34" s="14">
        <f t="shared" si="14"/>
        <v>248939.42080000002</v>
      </c>
      <c r="K34" s="15">
        <f t="shared" si="15"/>
        <v>0</v>
      </c>
      <c r="L34" s="3">
        <f t="shared" si="0"/>
        <v>0</v>
      </c>
      <c r="O34" s="9" t="s">
        <v>18</v>
      </c>
    </row>
    <row r="35" spans="1:15" ht="16.149999999999999" customHeight="1" outlineLevel="1" thickBot="1">
      <c r="A35" s="9"/>
      <c r="B35" s="25"/>
      <c r="C35" s="16">
        <f t="shared" si="12"/>
        <v>44287</v>
      </c>
      <c r="D35" s="30">
        <f t="shared" si="13"/>
        <v>44291</v>
      </c>
      <c r="E35" s="28">
        <v>6538</v>
      </c>
      <c r="F35" s="26">
        <f t="shared" si="6"/>
        <v>13906</v>
      </c>
      <c r="G35" s="18">
        <v>34.7988</v>
      </c>
      <c r="H35" s="19">
        <f t="shared" si="1"/>
        <v>227514.55439999999</v>
      </c>
      <c r="I35" s="20">
        <f>I34+H35</f>
        <v>476453.97519999999</v>
      </c>
      <c r="K35" s="22">
        <f t="shared" si="15"/>
        <v>0.4701567668632245</v>
      </c>
      <c r="L35" s="23">
        <f t="shared" si="0"/>
        <v>16.360891298719977</v>
      </c>
      <c r="M35" s="24">
        <f>SUM(L31:L35)</f>
        <v>34.262474845390479</v>
      </c>
    </row>
    <row r="36" spans="1:15" ht="15.6" customHeight="1" outlineLevel="1" collapsed="1">
      <c r="A36" s="9"/>
      <c r="B36" s="9" t="s">
        <v>19</v>
      </c>
      <c r="C36" s="10">
        <v>44292</v>
      </c>
      <c r="D36" s="29">
        <f t="shared" si="13"/>
        <v>44294</v>
      </c>
      <c r="E36" s="11">
        <v>38459</v>
      </c>
      <c r="F36" s="12">
        <f>E36</f>
        <v>38459</v>
      </c>
      <c r="G36" s="13">
        <v>35.008299999999998</v>
      </c>
      <c r="H36" s="14">
        <f t="shared" ref="H36:H41" si="16">E36*G36</f>
        <v>1346384.2097</v>
      </c>
      <c r="I36" s="14">
        <f>H36</f>
        <v>1346384.2097</v>
      </c>
      <c r="K36" s="15">
        <f>E36/$F$38</f>
        <v>0.31847993507676509</v>
      </c>
      <c r="L36" s="3">
        <f>K36*G36</f>
        <v>11.149441111147915</v>
      </c>
    </row>
    <row r="37" spans="1:15" ht="15.6" customHeight="1" outlineLevel="1" thickBot="1">
      <c r="A37" s="9"/>
      <c r="B37" s="9"/>
      <c r="C37" s="10">
        <f t="shared" si="12"/>
        <v>44293</v>
      </c>
      <c r="D37" s="29">
        <f t="shared" si="13"/>
        <v>44295</v>
      </c>
      <c r="E37" s="11">
        <v>48741</v>
      </c>
      <c r="F37" s="12">
        <f t="shared" ref="F37:F38" si="17">F36+E37</f>
        <v>87200</v>
      </c>
      <c r="G37" s="13">
        <v>34.653399999999998</v>
      </c>
      <c r="H37" s="14">
        <f>E37*G37</f>
        <v>1689041.3694</v>
      </c>
      <c r="I37" s="14">
        <f t="shared" ref="I37:I38" si="18">I36+H37</f>
        <v>3035425.5790999997</v>
      </c>
      <c r="K37" s="15">
        <f>E37/$F$38</f>
        <v>0.40362543268354889</v>
      </c>
      <c r="L37" s="3">
        <f>K37*G37</f>
        <v>13.986993568956093</v>
      </c>
    </row>
    <row r="38" spans="1:15" ht="15.6" customHeight="1" outlineLevel="1">
      <c r="A38" s="9"/>
      <c r="B38" s="25"/>
      <c r="C38" s="16">
        <f t="shared" si="12"/>
        <v>44294</v>
      </c>
      <c r="D38" s="30">
        <f t="shared" si="13"/>
        <v>44298</v>
      </c>
      <c r="E38" s="17">
        <v>33558</v>
      </c>
      <c r="F38" s="26">
        <f t="shared" si="17"/>
        <v>120758</v>
      </c>
      <c r="G38" s="18">
        <v>34.285499999999999</v>
      </c>
      <c r="H38" s="19">
        <f t="shared" si="16"/>
        <v>1150552.8089999999</v>
      </c>
      <c r="I38" s="26">
        <f t="shared" si="18"/>
        <v>4185978.3880999996</v>
      </c>
      <c r="J38" s="5"/>
      <c r="K38" s="22">
        <f>E38/$F$38</f>
        <v>0.27789463223968597</v>
      </c>
      <c r="L38" s="23">
        <f>K38*G38</f>
        <v>9.5277564136537531</v>
      </c>
      <c r="M38" s="40">
        <f>SUM(L36:L38)</f>
        <v>34.664191093757765</v>
      </c>
    </row>
    <row r="39" spans="1:15" ht="15.6" customHeight="1" outlineLevel="1">
      <c r="A39" s="9"/>
      <c r="B39" s="33" t="s">
        <v>20</v>
      </c>
      <c r="C39" s="10">
        <f>+WORKDAY(C38,1)</f>
        <v>44295</v>
      </c>
      <c r="D39" s="29">
        <f t="shared" si="13"/>
        <v>44299</v>
      </c>
      <c r="E39" s="11">
        <v>13188</v>
      </c>
      <c r="F39" s="12">
        <f>E39</f>
        <v>13188</v>
      </c>
      <c r="G39" s="13">
        <v>34.724800000000002</v>
      </c>
      <c r="H39" s="14">
        <f t="shared" si="16"/>
        <v>457950.66240000003</v>
      </c>
      <c r="I39" s="14">
        <f>H39</f>
        <v>457950.66240000003</v>
      </c>
      <c r="K39" s="15">
        <f>E39/$F$43</f>
        <v>0.15902184922587179</v>
      </c>
      <c r="L39" s="3">
        <f t="shared" ref="L39:L48" si="19">K39*G39</f>
        <v>5.5220019099985533</v>
      </c>
    </row>
    <row r="40" spans="1:15" ht="15.6" customHeight="1" outlineLevel="1">
      <c r="A40" s="9"/>
      <c r="B40" s="33"/>
      <c r="C40" s="34">
        <f t="shared" si="12"/>
        <v>44298</v>
      </c>
      <c r="D40" s="35">
        <f t="shared" si="13"/>
        <v>44300</v>
      </c>
      <c r="E40" s="32">
        <v>54060</v>
      </c>
      <c r="F40" s="38">
        <f>F39+E40</f>
        <v>67248</v>
      </c>
      <c r="G40" s="39">
        <v>34.3249</v>
      </c>
      <c r="H40" s="36">
        <f t="shared" si="16"/>
        <v>1855604.094</v>
      </c>
      <c r="I40" s="14">
        <f>I39+H40</f>
        <v>2313554.7564000003</v>
      </c>
      <c r="K40" s="15">
        <f t="shared" ref="K40:K43" si="20">E40/$F$43</f>
        <v>0.65185935465200406</v>
      </c>
      <c r="L40" s="37">
        <f t="shared" si="19"/>
        <v>22.375007162494573</v>
      </c>
    </row>
    <row r="41" spans="1:15" s="31" customFormat="1" ht="15.6" customHeight="1" outlineLevel="1">
      <c r="A41" s="33"/>
      <c r="B41" s="33"/>
      <c r="C41" s="34">
        <f t="shared" si="12"/>
        <v>44299</v>
      </c>
      <c r="D41" s="35">
        <f t="shared" si="13"/>
        <v>44301</v>
      </c>
      <c r="E41" s="32">
        <v>7969</v>
      </c>
      <c r="F41" s="38">
        <f>F40+E41</f>
        <v>75217</v>
      </c>
      <c r="G41" s="39">
        <v>34.518700000000003</v>
      </c>
      <c r="H41" s="36">
        <f t="shared" si="16"/>
        <v>275079.52030000003</v>
      </c>
      <c r="I41" s="14">
        <f>I40+H41</f>
        <v>2588634.2767000003</v>
      </c>
      <c r="K41" s="15">
        <f t="shared" si="20"/>
        <v>9.6090773163555687E-2</v>
      </c>
      <c r="L41" s="37">
        <f t="shared" si="19"/>
        <v>3.3169285716008301</v>
      </c>
    </row>
    <row r="42" spans="1:15" ht="15.6" customHeight="1" outlineLevel="1" thickBot="1">
      <c r="A42" s="9"/>
      <c r="B42" s="9"/>
      <c r="C42" s="10">
        <f t="shared" si="12"/>
        <v>44300</v>
      </c>
      <c r="D42" s="29">
        <f t="shared" si="13"/>
        <v>44302</v>
      </c>
      <c r="E42" s="11">
        <v>3130</v>
      </c>
      <c r="F42" s="12">
        <f>F41+E42</f>
        <v>78347</v>
      </c>
      <c r="G42" s="13">
        <v>34.445300000000003</v>
      </c>
      <c r="H42" s="14">
        <f>E42*G42</f>
        <v>107813.789</v>
      </c>
      <c r="I42" s="14">
        <f>I41+H42</f>
        <v>2696448.0657000002</v>
      </c>
      <c r="K42" s="15">
        <f t="shared" si="20"/>
        <v>3.7741764337047221E-2</v>
      </c>
      <c r="L42" s="3">
        <f t="shared" si="19"/>
        <v>1.3000263951188928</v>
      </c>
    </row>
    <row r="43" spans="1:15" ht="15.6" customHeight="1" outlineLevel="1">
      <c r="A43" s="9"/>
      <c r="B43" s="25"/>
      <c r="C43" s="16">
        <f t="shared" si="12"/>
        <v>44301</v>
      </c>
      <c r="D43" s="30">
        <f t="shared" si="13"/>
        <v>44305</v>
      </c>
      <c r="E43" s="17">
        <v>4585</v>
      </c>
      <c r="F43" s="26">
        <f>F42+E43</f>
        <v>82932</v>
      </c>
      <c r="G43" s="18">
        <v>34.3996</v>
      </c>
      <c r="H43" s="19">
        <f>E43*G43</f>
        <v>157722.166</v>
      </c>
      <c r="I43" s="26">
        <f>I42+H43</f>
        <v>2854170.2317000004</v>
      </c>
      <c r="J43" s="5"/>
      <c r="K43" s="22">
        <f t="shared" si="20"/>
        <v>5.5286258621521249E-2</v>
      </c>
      <c r="L43" s="23">
        <f t="shared" si="19"/>
        <v>1.9018251820768823</v>
      </c>
      <c r="M43" s="40">
        <f>SUM(L39:L43)</f>
        <v>34.415789221289735</v>
      </c>
    </row>
    <row r="44" spans="1:15" ht="14.25" customHeight="1">
      <c r="A44" s="9"/>
      <c r="B44" s="33" t="s">
        <v>21</v>
      </c>
      <c r="C44" s="10">
        <f t="shared" si="12"/>
        <v>44302</v>
      </c>
      <c r="D44" s="29">
        <f t="shared" si="13"/>
        <v>44306</v>
      </c>
      <c r="E44" s="11">
        <v>0</v>
      </c>
      <c r="F44" s="12">
        <f>E44</f>
        <v>0</v>
      </c>
      <c r="G44" s="13">
        <v>0</v>
      </c>
      <c r="H44" s="14">
        <f t="shared" ref="H44:H47" si="21">E44*G44</f>
        <v>0</v>
      </c>
      <c r="I44" s="14">
        <f>H44</f>
        <v>0</v>
      </c>
      <c r="K44" s="15">
        <f>E44/$F$48</f>
        <v>0</v>
      </c>
      <c r="L44" s="3">
        <f t="shared" si="19"/>
        <v>0</v>
      </c>
      <c r="O44" t="s">
        <v>22</v>
      </c>
    </row>
    <row r="45" spans="1:15" ht="15.6" customHeight="1">
      <c r="A45" s="9"/>
      <c r="B45" s="33"/>
      <c r="C45" s="34">
        <v>44305</v>
      </c>
      <c r="D45" s="35">
        <f t="shared" si="13"/>
        <v>44307</v>
      </c>
      <c r="E45" s="32">
        <v>5000</v>
      </c>
      <c r="F45" s="38">
        <f>F44+E45</f>
        <v>5000</v>
      </c>
      <c r="G45" s="39">
        <v>34.799999999999997</v>
      </c>
      <c r="H45" s="36">
        <f t="shared" si="21"/>
        <v>174000</v>
      </c>
      <c r="I45" s="14">
        <f>I44+H45</f>
        <v>174000</v>
      </c>
      <c r="K45" s="15">
        <f>E45/$F$48</f>
        <v>0.20054548371570671</v>
      </c>
      <c r="L45" s="37">
        <f t="shared" si="19"/>
        <v>6.9789828333065929</v>
      </c>
    </row>
    <row r="46" spans="1:15" s="31" customFormat="1" ht="15.6" customHeight="1">
      <c r="A46" s="33"/>
      <c r="B46" s="33"/>
      <c r="C46" s="34">
        <v>44306</v>
      </c>
      <c r="D46" s="35">
        <f t="shared" si="13"/>
        <v>44308</v>
      </c>
      <c r="E46" s="32">
        <v>9243</v>
      </c>
      <c r="F46" s="38">
        <f>F45+E46</f>
        <v>14243</v>
      </c>
      <c r="G46" s="39">
        <v>32.922499999999999</v>
      </c>
      <c r="H46" s="36">
        <f t="shared" si="21"/>
        <v>304302.66749999998</v>
      </c>
      <c r="I46" s="14">
        <f>I45+H46</f>
        <v>478302.66749999998</v>
      </c>
      <c r="K46" s="15">
        <f>E46/$F$48</f>
        <v>0.37072838119685547</v>
      </c>
      <c r="L46" s="37">
        <f t="shared" si="19"/>
        <v>12.205305129953475</v>
      </c>
    </row>
    <row r="47" spans="1:15" ht="15.6" customHeight="1" thickBot="1">
      <c r="A47" s="9"/>
      <c r="B47" s="9"/>
      <c r="C47" s="10">
        <v>44307</v>
      </c>
      <c r="D47" s="29">
        <f t="shared" si="13"/>
        <v>44309</v>
      </c>
      <c r="E47" s="11">
        <v>10278</v>
      </c>
      <c r="F47" s="38">
        <f>F46+E47</f>
        <v>24521</v>
      </c>
      <c r="G47" s="13">
        <v>34.334200000000003</v>
      </c>
      <c r="H47" s="14">
        <f t="shared" si="21"/>
        <v>352886.90760000004</v>
      </c>
      <c r="I47" s="14">
        <f>I46+H47</f>
        <v>831189.57510000002</v>
      </c>
      <c r="K47" s="15">
        <f>E47/$F$48</f>
        <v>0.41224129632600676</v>
      </c>
      <c r="L47" s="3">
        <f t="shared" si="19"/>
        <v>14.153975116316383</v>
      </c>
    </row>
    <row r="48" spans="1:15" ht="15.6" customHeight="1">
      <c r="A48" s="9"/>
      <c r="B48" s="25"/>
      <c r="C48" s="16">
        <v>44308</v>
      </c>
      <c r="D48" s="30">
        <f t="shared" si="13"/>
        <v>44312</v>
      </c>
      <c r="E48" s="28">
        <v>411</v>
      </c>
      <c r="F48" s="26">
        <f>F47+E48</f>
        <v>24932</v>
      </c>
      <c r="G48" s="18">
        <v>34.200000000000003</v>
      </c>
      <c r="H48" s="19">
        <f>E48*G48</f>
        <v>14056.2</v>
      </c>
      <c r="I48" s="26">
        <f>I47+H48</f>
        <v>845245.77509999997</v>
      </c>
      <c r="J48" s="5"/>
      <c r="K48" s="22">
        <f>E48/$F$48</f>
        <v>1.6484838761431093E-2</v>
      </c>
      <c r="L48" s="23">
        <f t="shared" si="19"/>
        <v>0.56378148564094344</v>
      </c>
      <c r="M48" s="40">
        <f>SUM(L45:L48)</f>
        <v>33.902044565217395</v>
      </c>
      <c r="O48" s="41"/>
    </row>
    <row r="49" spans="1:13" ht="14.25" customHeight="1">
      <c r="A49" s="9"/>
      <c r="B49" s="33" t="s">
        <v>23</v>
      </c>
      <c r="C49" s="10">
        <f t="shared" ref="C49:C58" si="22">+WORKDAY(C48,1)</f>
        <v>44309</v>
      </c>
      <c r="D49" s="29">
        <f t="shared" ref="D49:D53" si="23">IF(C49="","",WORKDAY(C49,2))</f>
        <v>44313</v>
      </c>
      <c r="E49" s="11">
        <v>0</v>
      </c>
      <c r="F49" s="12">
        <f>E49</f>
        <v>0</v>
      </c>
      <c r="G49" s="13">
        <v>0</v>
      </c>
      <c r="H49" s="14">
        <f t="shared" ref="H49:H52" si="24">E49*G49</f>
        <v>0</v>
      </c>
      <c r="I49" s="14">
        <f>H49</f>
        <v>0</v>
      </c>
      <c r="K49" s="15" t="e">
        <f>E49/$F$53</f>
        <v>#DIV/0!</v>
      </c>
      <c r="L49" s="3" t="e">
        <f t="shared" ref="L49:L53" si="25">K49*G49</f>
        <v>#DIV/0!</v>
      </c>
    </row>
    <row r="50" spans="1:13" ht="15.6" customHeight="1">
      <c r="A50" s="9"/>
      <c r="B50" s="33"/>
      <c r="C50" s="10">
        <f t="shared" si="22"/>
        <v>44312</v>
      </c>
      <c r="D50" s="35">
        <f t="shared" si="23"/>
        <v>44314</v>
      </c>
      <c r="E50" s="32">
        <v>0</v>
      </c>
      <c r="F50" s="38">
        <f>F49+E50</f>
        <v>0</v>
      </c>
      <c r="G50" s="39">
        <v>0</v>
      </c>
      <c r="H50" s="36">
        <f t="shared" si="24"/>
        <v>0</v>
      </c>
      <c r="I50" s="14">
        <f>I49+H50</f>
        <v>0</v>
      </c>
      <c r="K50" s="15" t="e">
        <f t="shared" ref="K50:K53" si="26">E50/$F$53</f>
        <v>#DIV/0!</v>
      </c>
      <c r="L50" s="37" t="e">
        <f t="shared" si="25"/>
        <v>#DIV/0!</v>
      </c>
    </row>
    <row r="51" spans="1:13" s="31" customFormat="1" ht="15.6" customHeight="1">
      <c r="A51" s="33"/>
      <c r="B51" s="33"/>
      <c r="C51" s="10">
        <f t="shared" si="22"/>
        <v>44313</v>
      </c>
      <c r="D51" s="35">
        <f t="shared" si="23"/>
        <v>44315</v>
      </c>
      <c r="E51" s="32">
        <v>0</v>
      </c>
      <c r="F51" s="38">
        <f>F50+E51</f>
        <v>0</v>
      </c>
      <c r="G51" s="39">
        <v>0</v>
      </c>
      <c r="H51" s="36">
        <f t="shared" si="24"/>
        <v>0</v>
      </c>
      <c r="I51" s="14">
        <f>I50+H51</f>
        <v>0</v>
      </c>
      <c r="K51" s="15" t="e">
        <f t="shared" si="26"/>
        <v>#DIV/0!</v>
      </c>
      <c r="L51" s="37" t="e">
        <f t="shared" si="25"/>
        <v>#DIV/0!</v>
      </c>
    </row>
    <row r="52" spans="1:13" ht="15.6" customHeight="1" thickBot="1">
      <c r="A52" s="9"/>
      <c r="B52" s="9"/>
      <c r="C52" s="10">
        <f t="shared" si="22"/>
        <v>44314</v>
      </c>
      <c r="D52" s="29">
        <f t="shared" si="23"/>
        <v>44316</v>
      </c>
      <c r="E52" s="11">
        <v>0</v>
      </c>
      <c r="F52" s="38">
        <f>F51+E52</f>
        <v>0</v>
      </c>
      <c r="G52" s="13"/>
      <c r="H52" s="14">
        <f t="shared" si="24"/>
        <v>0</v>
      </c>
      <c r="I52" s="14">
        <f>I51+H52</f>
        <v>0</v>
      </c>
      <c r="K52" s="15" t="e">
        <f t="shared" si="26"/>
        <v>#DIV/0!</v>
      </c>
      <c r="L52" s="3" t="e">
        <f t="shared" si="25"/>
        <v>#DIV/0!</v>
      </c>
    </row>
    <row r="53" spans="1:13" ht="15.6" customHeight="1">
      <c r="A53" s="9"/>
      <c r="B53" s="25"/>
      <c r="C53" s="42">
        <f t="shared" si="22"/>
        <v>44315</v>
      </c>
      <c r="D53" s="30">
        <f t="shared" si="23"/>
        <v>44319</v>
      </c>
      <c r="E53" s="28">
        <v>0</v>
      </c>
      <c r="F53" s="26">
        <f>F52+E53</f>
        <v>0</v>
      </c>
      <c r="G53" s="18"/>
      <c r="H53" s="19">
        <f>E53*G53</f>
        <v>0</v>
      </c>
      <c r="I53" s="26">
        <f>I52+H53</f>
        <v>0</v>
      </c>
      <c r="J53" s="5"/>
      <c r="K53" s="22" t="e">
        <f t="shared" si="26"/>
        <v>#DIV/0!</v>
      </c>
      <c r="L53" s="23" t="e">
        <f t="shared" si="25"/>
        <v>#DIV/0!</v>
      </c>
      <c r="M53" s="40" t="s">
        <v>24</v>
      </c>
    </row>
    <row r="54" spans="1:13" ht="14.25" customHeight="1">
      <c r="A54" s="9"/>
      <c r="B54" s="33" t="s">
        <v>25</v>
      </c>
      <c r="C54" s="10">
        <f t="shared" si="22"/>
        <v>44316</v>
      </c>
      <c r="D54" s="29">
        <f t="shared" ref="D54:D58" si="27">IF(C54="","",WORKDAY(C54,2))</f>
        <v>44320</v>
      </c>
      <c r="E54" s="11">
        <v>0</v>
      </c>
      <c r="F54" s="12">
        <f>E54</f>
        <v>0</v>
      </c>
      <c r="G54" s="13">
        <v>0</v>
      </c>
      <c r="H54" s="14">
        <f t="shared" ref="H54:H56" si="28">E54*G54</f>
        <v>0</v>
      </c>
      <c r="I54" s="14">
        <f>H54</f>
        <v>0</v>
      </c>
      <c r="K54" s="15">
        <f>E54/$F$58</f>
        <v>0</v>
      </c>
      <c r="L54" s="3">
        <f t="shared" ref="L54:L58" si="29">K54*G54</f>
        <v>0</v>
      </c>
    </row>
    <row r="55" spans="1:13" ht="15.6" customHeight="1">
      <c r="A55" s="9"/>
      <c r="B55" s="33"/>
      <c r="C55" s="10">
        <f t="shared" si="22"/>
        <v>44319</v>
      </c>
      <c r="D55" s="35">
        <f t="shared" si="27"/>
        <v>44321</v>
      </c>
      <c r="E55" s="32">
        <v>0</v>
      </c>
      <c r="F55" s="38">
        <f>F54+E55</f>
        <v>0</v>
      </c>
      <c r="G55" s="39">
        <v>0</v>
      </c>
      <c r="H55" s="36">
        <f t="shared" si="28"/>
        <v>0</v>
      </c>
      <c r="I55" s="14">
        <f>I54+H55</f>
        <v>0</v>
      </c>
      <c r="K55" s="15">
        <f t="shared" ref="K55:K58" si="30">E55/$F$58</f>
        <v>0</v>
      </c>
      <c r="L55" s="37">
        <f t="shared" si="29"/>
        <v>0</v>
      </c>
    </row>
    <row r="56" spans="1:13" s="31" customFormat="1" ht="15.6" customHeight="1">
      <c r="A56" s="33"/>
      <c r="B56" s="33"/>
      <c r="C56" s="10">
        <f t="shared" si="22"/>
        <v>44320</v>
      </c>
      <c r="D56" s="35">
        <f t="shared" si="27"/>
        <v>44322</v>
      </c>
      <c r="E56" s="32">
        <v>48053</v>
      </c>
      <c r="F56" s="38">
        <f>F55+E56</f>
        <v>48053</v>
      </c>
      <c r="G56" s="39">
        <v>34.258899999999997</v>
      </c>
      <c r="H56" s="36">
        <f t="shared" si="28"/>
        <v>1646242.9216999998</v>
      </c>
      <c r="I56" s="14">
        <f>I55+H56</f>
        <v>1646242.9216999998</v>
      </c>
      <c r="K56" s="15">
        <f t="shared" si="30"/>
        <v>0.70926937269372692</v>
      </c>
      <c r="L56" s="37">
        <f t="shared" si="29"/>
        <v>24.298788512177119</v>
      </c>
    </row>
    <row r="57" spans="1:13" ht="15.6" customHeight="1" thickBot="1">
      <c r="A57" s="9"/>
      <c r="B57" s="9"/>
      <c r="C57" s="10">
        <f t="shared" si="22"/>
        <v>44321</v>
      </c>
      <c r="D57" s="29">
        <f t="shared" si="27"/>
        <v>44323</v>
      </c>
      <c r="E57" s="11">
        <v>9900</v>
      </c>
      <c r="F57" s="38">
        <f>F56+E57</f>
        <v>57953</v>
      </c>
      <c r="G57" s="13">
        <v>34.799399999999999</v>
      </c>
      <c r="H57" s="14">
        <f t="shared" ref="H57:H78" si="31">E57*G57</f>
        <v>344514.06</v>
      </c>
      <c r="I57" s="14">
        <f>I56+H57</f>
        <v>1990756.9816999999</v>
      </c>
      <c r="K57" s="15">
        <f t="shared" si="30"/>
        <v>0.14612546125461254</v>
      </c>
      <c r="L57" s="3">
        <f t="shared" si="29"/>
        <v>5.0850783763837635</v>
      </c>
    </row>
    <row r="58" spans="1:13" ht="15.6" customHeight="1">
      <c r="A58" s="9"/>
      <c r="B58" s="25"/>
      <c r="C58" s="42">
        <f t="shared" si="22"/>
        <v>44322</v>
      </c>
      <c r="D58" s="30">
        <f t="shared" si="27"/>
        <v>44326</v>
      </c>
      <c r="E58" s="28">
        <v>9797</v>
      </c>
      <c r="F58" s="26">
        <f>F57+E58</f>
        <v>67750</v>
      </c>
      <c r="G58" s="18">
        <v>35.990699999999997</v>
      </c>
      <c r="H58" s="19">
        <f t="shared" si="31"/>
        <v>352600.88789999997</v>
      </c>
      <c r="I58" s="26">
        <f>I57+H58</f>
        <v>2343357.8695999999</v>
      </c>
      <c r="J58" s="5"/>
      <c r="K58" s="22">
        <f t="shared" si="30"/>
        <v>0.14460516605166052</v>
      </c>
      <c r="L58" s="23">
        <f t="shared" si="29"/>
        <v>5.2044411498154979</v>
      </c>
      <c r="M58" s="40">
        <f>SUM(L54:L58)</f>
        <v>34.588308038376383</v>
      </c>
    </row>
    <row r="59" spans="1:13" ht="15.6" customHeight="1">
      <c r="A59" s="9"/>
      <c r="B59" s="33" t="s">
        <v>26</v>
      </c>
      <c r="C59" s="34">
        <v>44323</v>
      </c>
      <c r="D59" s="29" t="s">
        <v>27</v>
      </c>
      <c r="E59" s="51">
        <v>6009</v>
      </c>
      <c r="F59" s="12">
        <f>E59</f>
        <v>6009</v>
      </c>
      <c r="G59" s="39">
        <v>36.420999999999999</v>
      </c>
      <c r="H59" s="36">
        <f t="shared" si="31"/>
        <v>218853.78899999999</v>
      </c>
      <c r="I59" s="14">
        <f>H59</f>
        <v>218853.78899999999</v>
      </c>
      <c r="J59" s="31"/>
      <c r="K59" s="15">
        <f>E59/$F$63</f>
        <v>8.9669168668765759E-2</v>
      </c>
      <c r="L59" s="3">
        <f t="shared" ref="L59:L63" si="32">K59*G59</f>
        <v>3.2658407920851178</v>
      </c>
      <c r="M59" s="44"/>
    </row>
    <row r="60" spans="1:13" ht="15.6" customHeight="1">
      <c r="A60" s="9"/>
      <c r="B60" s="33"/>
      <c r="C60" s="34">
        <v>44326</v>
      </c>
      <c r="D60" s="29" t="s">
        <v>28</v>
      </c>
      <c r="E60" s="51">
        <v>32297</v>
      </c>
      <c r="F60" s="12">
        <f>F59+E60</f>
        <v>38306</v>
      </c>
      <c r="G60" s="39">
        <v>36.699300000000001</v>
      </c>
      <c r="H60" s="36">
        <f t="shared" si="31"/>
        <v>1185277.2921</v>
      </c>
      <c r="I60" s="14">
        <f t="shared" ref="I60:I78" si="33">I59+H60</f>
        <v>1404131.0811000001</v>
      </c>
      <c r="J60" s="31"/>
      <c r="K60" s="15">
        <f t="shared" ref="K60:K62" si="34">E60/$F$63</f>
        <v>0.48195126318773968</v>
      </c>
      <c r="L60" s="37">
        <f t="shared" si="32"/>
        <v>17.687273993105816</v>
      </c>
      <c r="M60" s="44"/>
    </row>
    <row r="61" spans="1:13" ht="15.6" customHeight="1">
      <c r="A61" s="9"/>
      <c r="B61" s="33"/>
      <c r="C61" s="34">
        <v>44327</v>
      </c>
      <c r="D61" s="29" t="s">
        <v>29</v>
      </c>
      <c r="E61" s="51">
        <v>8300</v>
      </c>
      <c r="F61" s="12">
        <f>F60+E61</f>
        <v>46606</v>
      </c>
      <c r="G61" s="39">
        <v>35.974699999999999</v>
      </c>
      <c r="H61" s="36">
        <f t="shared" si="31"/>
        <v>298590.01</v>
      </c>
      <c r="I61" s="14">
        <f t="shared" si="33"/>
        <v>1702721.0911000001</v>
      </c>
      <c r="J61" s="31"/>
      <c r="K61" s="15">
        <f t="shared" si="34"/>
        <v>0.12385656514407652</v>
      </c>
      <c r="L61" s="37">
        <f t="shared" si="32"/>
        <v>4.4557027740886097</v>
      </c>
      <c r="M61" s="44"/>
    </row>
    <row r="62" spans="1:13" ht="15.6" customHeight="1" thickBot="1">
      <c r="A62" s="9"/>
      <c r="B62" s="33"/>
      <c r="C62" s="34">
        <v>44328</v>
      </c>
      <c r="D62" s="29" t="s">
        <v>30</v>
      </c>
      <c r="E62" s="51">
        <v>16160</v>
      </c>
      <c r="F62" s="12">
        <f>F61+E62</f>
        <v>62766</v>
      </c>
      <c r="G62" s="39">
        <v>36.002899999999997</v>
      </c>
      <c r="H62" s="36">
        <f t="shared" si="31"/>
        <v>581806.86399999994</v>
      </c>
      <c r="I62" s="14">
        <f t="shared" si="33"/>
        <v>2284527.9550999999</v>
      </c>
      <c r="J62" s="31"/>
      <c r="K62" s="15">
        <f t="shared" si="34"/>
        <v>0.24114724008774416</v>
      </c>
      <c r="L62" s="3">
        <f t="shared" si="32"/>
        <v>8.6819999701550437</v>
      </c>
      <c r="M62" s="44"/>
    </row>
    <row r="63" spans="1:13" ht="15.6" customHeight="1">
      <c r="A63" s="9"/>
      <c r="B63" s="25"/>
      <c r="C63" s="30">
        <v>44329</v>
      </c>
      <c r="D63" s="30" t="s">
        <v>31</v>
      </c>
      <c r="E63" s="28">
        <v>4247</v>
      </c>
      <c r="F63" s="26">
        <f>F62+E63</f>
        <v>67013</v>
      </c>
      <c r="G63" s="18">
        <v>35.011200000000002</v>
      </c>
      <c r="H63" s="19">
        <f t="shared" si="31"/>
        <v>148692.56640000001</v>
      </c>
      <c r="I63" s="26">
        <f t="shared" si="33"/>
        <v>2433220.5214999998</v>
      </c>
      <c r="J63" s="5"/>
      <c r="K63" s="22">
        <f>E63/$F$63</f>
        <v>6.337576291167385E-2</v>
      </c>
      <c r="L63" s="23">
        <f t="shared" si="32"/>
        <v>2.2188615104531957</v>
      </c>
      <c r="M63" s="40">
        <f>SUM(L59:L63)</f>
        <v>36.309679039887783</v>
      </c>
    </row>
    <row r="64" spans="1:13" ht="15.6" customHeight="1">
      <c r="A64" s="9"/>
      <c r="B64" s="33" t="s">
        <v>32</v>
      </c>
      <c r="C64" s="34">
        <v>44330</v>
      </c>
      <c r="D64" s="43">
        <v>44334</v>
      </c>
      <c r="E64" s="51">
        <v>2663</v>
      </c>
      <c r="F64" s="12">
        <f>E64</f>
        <v>2663</v>
      </c>
      <c r="G64" s="39">
        <v>35.811999999999998</v>
      </c>
      <c r="H64" s="36">
        <f t="shared" si="31"/>
        <v>95367.356</v>
      </c>
      <c r="I64" s="14">
        <f>H64</f>
        <v>95367.356</v>
      </c>
      <c r="J64" s="31"/>
      <c r="K64" s="15">
        <f>E64/$F$68</f>
        <v>2.7411219763252701E-2</v>
      </c>
      <c r="L64" s="3">
        <f>K64*G64</f>
        <v>0.98165060216160571</v>
      </c>
      <c r="M64" s="44"/>
    </row>
    <row r="65" spans="1:14" ht="15.6" customHeight="1">
      <c r="A65" s="9"/>
      <c r="B65" s="33"/>
      <c r="C65" s="34">
        <v>44333</v>
      </c>
      <c r="D65" s="45">
        <v>44335</v>
      </c>
      <c r="E65" s="52">
        <v>19230</v>
      </c>
      <c r="F65" s="38">
        <f>F64+E65</f>
        <v>21893</v>
      </c>
      <c r="G65" s="39">
        <v>36.476900000000001</v>
      </c>
      <c r="H65" s="36">
        <f t="shared" si="31"/>
        <v>701450.78700000001</v>
      </c>
      <c r="I65" s="36">
        <f t="shared" si="33"/>
        <v>796818.14300000004</v>
      </c>
      <c r="J65" s="31"/>
      <c r="K65" s="46">
        <f t="shared" ref="K65:K68" si="35">E65/$F$68</f>
        <v>0.1979413278435409</v>
      </c>
      <c r="L65" s="37">
        <f t="shared" ref="L65:L73" si="36">K65*G65</f>
        <v>7.2202860216160571</v>
      </c>
      <c r="M65" s="44"/>
    </row>
    <row r="66" spans="1:14" ht="15.6" customHeight="1">
      <c r="A66" s="9"/>
      <c r="B66" s="33"/>
      <c r="C66" s="34">
        <v>44334</v>
      </c>
      <c r="D66" s="45">
        <v>44336</v>
      </c>
      <c r="E66" s="52">
        <v>27130</v>
      </c>
      <c r="F66" s="38">
        <f>F65+E66</f>
        <v>49023</v>
      </c>
      <c r="G66" s="39">
        <v>36.729399999999998</v>
      </c>
      <c r="H66" s="36">
        <f t="shared" si="31"/>
        <v>996468.62199999997</v>
      </c>
      <c r="I66" s="36">
        <f t="shared" si="33"/>
        <v>1793286.7650000001</v>
      </c>
      <c r="J66" s="31"/>
      <c r="K66" s="46">
        <f t="shared" si="35"/>
        <v>0.27925887802367472</v>
      </c>
      <c r="L66" s="37">
        <f t="shared" si="36"/>
        <v>10.257011034482758</v>
      </c>
      <c r="M66" s="44"/>
    </row>
    <row r="67" spans="1:14" ht="15.6" customHeight="1">
      <c r="A67" s="9"/>
      <c r="B67" s="33"/>
      <c r="C67" s="34">
        <v>44335</v>
      </c>
      <c r="D67" s="45">
        <v>44337</v>
      </c>
      <c r="E67" s="52">
        <v>27893</v>
      </c>
      <c r="F67" s="38">
        <f>F66+E67</f>
        <v>76916</v>
      </c>
      <c r="G67" s="39">
        <v>35.879300000000001</v>
      </c>
      <c r="H67" s="36">
        <f t="shared" si="31"/>
        <v>1000781.3149</v>
      </c>
      <c r="I67" s="36">
        <f t="shared" si="33"/>
        <v>2794068.0799000002</v>
      </c>
      <c r="J67" s="31"/>
      <c r="K67" s="46">
        <f t="shared" si="35"/>
        <v>0.28711271230056612</v>
      </c>
      <c r="L67" s="37">
        <f t="shared" si="36"/>
        <v>10.301403138445702</v>
      </c>
      <c r="M67" s="44"/>
    </row>
    <row r="68" spans="1:14" ht="15.6" customHeight="1">
      <c r="A68" s="9"/>
      <c r="B68" s="25"/>
      <c r="C68" s="16">
        <v>44336</v>
      </c>
      <c r="D68" s="47">
        <v>44340</v>
      </c>
      <c r="E68" s="53">
        <v>20234</v>
      </c>
      <c r="F68" s="26">
        <f>F67+E68</f>
        <v>97150</v>
      </c>
      <c r="G68" s="18">
        <v>36.014099999999999</v>
      </c>
      <c r="H68" s="19">
        <f t="shared" si="31"/>
        <v>728709.29940000002</v>
      </c>
      <c r="I68" s="26">
        <f t="shared" si="33"/>
        <v>3522777.3793000001</v>
      </c>
      <c r="J68" s="5"/>
      <c r="K68" s="22">
        <f t="shared" si="35"/>
        <v>0.20827586206896551</v>
      </c>
      <c r="L68" s="23">
        <f t="shared" si="36"/>
        <v>7.5008677241379305</v>
      </c>
      <c r="M68" s="40">
        <f>SUM(L64:L68)</f>
        <v>36.261218520844054</v>
      </c>
    </row>
    <row r="69" spans="1:14" ht="15.6" customHeight="1">
      <c r="A69" s="9"/>
      <c r="B69" s="33" t="s">
        <v>33</v>
      </c>
      <c r="C69" s="34">
        <v>44337</v>
      </c>
      <c r="D69" s="43">
        <v>44341</v>
      </c>
      <c r="E69" s="51">
        <v>7526</v>
      </c>
      <c r="F69" s="12">
        <f>E69</f>
        <v>7526</v>
      </c>
      <c r="G69" s="39">
        <v>35.897500000000001</v>
      </c>
      <c r="H69" s="36">
        <f t="shared" si="31"/>
        <v>270164.58500000002</v>
      </c>
      <c r="I69" s="14">
        <f>H69</f>
        <v>270164.58500000002</v>
      </c>
      <c r="J69" s="31"/>
      <c r="K69" s="15">
        <f>E69/$F$73</f>
        <v>0.11448128993002737</v>
      </c>
      <c r="L69" s="3">
        <f>K69*G69</f>
        <v>4.1095921052631574</v>
      </c>
      <c r="M69" s="44"/>
    </row>
    <row r="70" spans="1:14" ht="15.6" customHeight="1">
      <c r="A70" s="9"/>
      <c r="B70" s="33"/>
      <c r="C70" s="34">
        <v>44340</v>
      </c>
      <c r="D70" s="45">
        <v>44342</v>
      </c>
      <c r="E70" s="52">
        <v>12413</v>
      </c>
      <c r="F70" s="38">
        <f>F69+E70</f>
        <v>19939</v>
      </c>
      <c r="G70" s="39">
        <v>36.097499999999997</v>
      </c>
      <c r="H70" s="36">
        <f t="shared" si="31"/>
        <v>448078.26749999996</v>
      </c>
      <c r="I70" s="36">
        <f t="shared" si="33"/>
        <v>718242.85250000004</v>
      </c>
      <c r="J70" s="31"/>
      <c r="K70" s="46">
        <f t="shared" ref="K70:K73" si="37">E70/$F$73</f>
        <v>0.18881959233343473</v>
      </c>
      <c r="L70" s="37">
        <f t="shared" si="36"/>
        <v>6.8159152342561597</v>
      </c>
      <c r="M70" s="44"/>
    </row>
    <row r="71" spans="1:14" ht="15.6" customHeight="1">
      <c r="A71" s="9"/>
      <c r="B71" s="33"/>
      <c r="C71" s="34">
        <v>44341</v>
      </c>
      <c r="D71" s="45">
        <v>44343</v>
      </c>
      <c r="E71" s="52">
        <v>14308</v>
      </c>
      <c r="F71" s="38">
        <f>F70+E71</f>
        <v>34247</v>
      </c>
      <c r="G71" s="39">
        <v>35.969700000000003</v>
      </c>
      <c r="H71" s="36">
        <f t="shared" si="31"/>
        <v>514654.46760000003</v>
      </c>
      <c r="I71" s="36">
        <f t="shared" si="33"/>
        <v>1232897.3201000001</v>
      </c>
      <c r="J71" s="31"/>
      <c r="K71" s="46">
        <f t="shared" si="37"/>
        <v>0.21764526924247032</v>
      </c>
      <c r="L71" s="37">
        <f t="shared" si="36"/>
        <v>7.8286350410708856</v>
      </c>
      <c r="M71" s="44"/>
    </row>
    <row r="72" spans="1:14" ht="15.6" customHeight="1" thickBot="1">
      <c r="A72" s="9"/>
      <c r="B72" s="33"/>
      <c r="C72" s="34">
        <v>44342</v>
      </c>
      <c r="D72" s="45">
        <v>44344</v>
      </c>
      <c r="E72" s="52">
        <v>14833</v>
      </c>
      <c r="F72" s="38">
        <f>F71+E72</f>
        <v>49080</v>
      </c>
      <c r="G72" s="39">
        <v>35.886400000000002</v>
      </c>
      <c r="H72" s="36">
        <f t="shared" si="31"/>
        <v>532302.97120000003</v>
      </c>
      <c r="I72" s="36">
        <f t="shared" si="33"/>
        <v>1765200.2913000002</v>
      </c>
      <c r="J72" s="31"/>
      <c r="K72" s="46">
        <f t="shared" si="37"/>
        <v>0.22563127471858838</v>
      </c>
      <c r="L72" s="37">
        <f t="shared" si="36"/>
        <v>8.09709417706115</v>
      </c>
      <c r="M72" s="44"/>
    </row>
    <row r="73" spans="1:14" ht="15.6" customHeight="1">
      <c r="A73" s="9"/>
      <c r="B73" s="25"/>
      <c r="C73" s="16">
        <v>44343</v>
      </c>
      <c r="D73" s="47">
        <v>44347</v>
      </c>
      <c r="E73" s="53">
        <v>16660</v>
      </c>
      <c r="F73" s="26">
        <f>F72+E73</f>
        <v>65740</v>
      </c>
      <c r="G73" s="18">
        <v>35.954799999999999</v>
      </c>
      <c r="H73" s="19">
        <f t="shared" si="31"/>
        <v>599006.96799999999</v>
      </c>
      <c r="I73" s="26">
        <f t="shared" si="33"/>
        <v>2364207.2593</v>
      </c>
      <c r="J73" s="5"/>
      <c r="K73" s="22">
        <f t="shared" si="37"/>
        <v>0.25342257377547917</v>
      </c>
      <c r="L73" s="23">
        <f t="shared" si="36"/>
        <v>9.1117579555825987</v>
      </c>
      <c r="M73" s="40">
        <f>SUM(L69:L73)</f>
        <v>35.962994513233951</v>
      </c>
    </row>
    <row r="74" spans="1:14" ht="15.6" customHeight="1">
      <c r="A74" s="9"/>
      <c r="B74" s="33" t="s">
        <v>35</v>
      </c>
      <c r="C74" s="34">
        <v>44344</v>
      </c>
      <c r="D74" s="43">
        <v>44348</v>
      </c>
      <c r="E74" s="51">
        <v>20740</v>
      </c>
      <c r="F74" s="12">
        <f>E74</f>
        <v>20740</v>
      </c>
      <c r="G74" s="39">
        <v>35.817999999999998</v>
      </c>
      <c r="H74" s="36">
        <f t="shared" si="31"/>
        <v>742865.32</v>
      </c>
      <c r="I74" s="14">
        <f>H74</f>
        <v>742865.32</v>
      </c>
      <c r="J74" s="31"/>
      <c r="K74" s="15">
        <f>E74/$F$78</f>
        <v>0.29541634618123808</v>
      </c>
      <c r="L74" s="3">
        <f>K74*G74</f>
        <v>10.581222687519585</v>
      </c>
      <c r="M74" s="44"/>
    </row>
    <row r="75" spans="1:14" ht="15.6" customHeight="1">
      <c r="A75" s="9"/>
      <c r="B75" s="33"/>
      <c r="C75" s="34">
        <v>44347</v>
      </c>
      <c r="D75" s="45">
        <v>44349</v>
      </c>
      <c r="E75" s="52">
        <v>9061</v>
      </c>
      <c r="F75" s="38">
        <f>F74+E75</f>
        <v>29801</v>
      </c>
      <c r="G75" s="39">
        <v>35.735199999999999</v>
      </c>
      <c r="H75" s="36">
        <f>E75*G75</f>
        <v>323796.64720000001</v>
      </c>
      <c r="I75" s="36">
        <f>I74+H75</f>
        <v>1066661.9671999998</v>
      </c>
      <c r="J75" s="31"/>
      <c r="K75" s="46">
        <f>E75/$F$78</f>
        <v>0.12906304304475402</v>
      </c>
      <c r="L75" s="37">
        <f>K75*G75</f>
        <v>4.6120936558128935</v>
      </c>
      <c r="M75" s="44"/>
    </row>
    <row r="76" spans="1:14" ht="15.6" customHeight="1">
      <c r="A76" s="9"/>
      <c r="B76" s="33"/>
      <c r="C76" s="34">
        <v>44348</v>
      </c>
      <c r="D76" s="45">
        <v>44350</v>
      </c>
      <c r="E76" s="52">
        <v>12701</v>
      </c>
      <c r="F76" s="38">
        <f>F75+E76</f>
        <v>42502</v>
      </c>
      <c r="G76" s="39">
        <v>36.259300000000003</v>
      </c>
      <c r="H76" s="36">
        <f t="shared" si="31"/>
        <v>460529.36930000002</v>
      </c>
      <c r="I76" s="36">
        <f>I75+H76</f>
        <v>1527191.3364999997</v>
      </c>
      <c r="J76" s="31"/>
      <c r="K76" s="46">
        <f>E76/$F$78</f>
        <v>0.18091046349314874</v>
      </c>
      <c r="L76" s="37">
        <f>K76*G76</f>
        <v>6.5596867689371283</v>
      </c>
      <c r="M76" s="44"/>
    </row>
    <row r="77" spans="1:14" ht="15.6" customHeight="1" thickBot="1">
      <c r="A77" s="9"/>
      <c r="B77" s="33"/>
      <c r="C77" s="34">
        <v>44349</v>
      </c>
      <c r="D77" s="45">
        <v>44351</v>
      </c>
      <c r="E77" s="52">
        <v>13292</v>
      </c>
      <c r="F77" s="38">
        <f>F76+E77</f>
        <v>55794</v>
      </c>
      <c r="G77" s="39">
        <v>35.842399999999998</v>
      </c>
      <c r="H77" s="36">
        <f>E77*G77</f>
        <v>476417.18079999997</v>
      </c>
      <c r="I77" s="36">
        <f>I76+H77</f>
        <v>2003608.5172999997</v>
      </c>
      <c r="J77" s="31"/>
      <c r="K77" s="46">
        <f>E77/$F$78</f>
        <v>0.18932854741759964</v>
      </c>
      <c r="L77" s="37">
        <f>K77*G77</f>
        <v>6.7859895279605729</v>
      </c>
      <c r="M77" s="44"/>
    </row>
    <row r="78" spans="1:14" ht="15.6" customHeight="1">
      <c r="A78" s="9"/>
      <c r="B78" s="25"/>
      <c r="C78" s="16">
        <v>44350</v>
      </c>
      <c r="D78" s="47">
        <v>44351</v>
      </c>
      <c r="E78" s="53">
        <v>14412</v>
      </c>
      <c r="F78" s="26">
        <f>F77+E78</f>
        <v>70206</v>
      </c>
      <c r="G78" s="18">
        <v>35.832700000000003</v>
      </c>
      <c r="H78" s="19">
        <f>E78*G78</f>
        <v>516420.87240000005</v>
      </c>
      <c r="I78" s="26">
        <f>I77+H78</f>
        <v>2520029.3896999997</v>
      </c>
      <c r="J78" s="5"/>
      <c r="K78" s="22">
        <f>E78/$F$78</f>
        <v>0.20528159986325956</v>
      </c>
      <c r="L78" s="23">
        <f>K78*G78</f>
        <v>7.3557939834202211</v>
      </c>
      <c r="M78" s="40">
        <f>SUM(L74:L78)</f>
        <v>35.894786623650404</v>
      </c>
    </row>
    <row r="79" spans="1:14" ht="15.6" customHeight="1" thickBot="1">
      <c r="A79" s="9"/>
      <c r="B79" s="33"/>
      <c r="C79" s="34"/>
      <c r="D79" s="48"/>
      <c r="E79" s="54"/>
      <c r="F79" s="48"/>
      <c r="G79" s="48"/>
      <c r="H79" s="48"/>
      <c r="I79" s="48"/>
      <c r="J79" s="48"/>
      <c r="K79" s="48"/>
      <c r="L79" s="48"/>
      <c r="M79" s="48"/>
      <c r="N79" s="48"/>
    </row>
    <row r="80" spans="1:14" ht="15.75" thickBot="1">
      <c r="B80" s="33" t="s">
        <v>34</v>
      </c>
      <c r="F80" s="21">
        <f>F78+F15+F10+F20+F25+F30+F35+F38+F43+F48+F53+F58+F63+F68+F73</f>
        <v>1073170</v>
      </c>
      <c r="I80" s="21">
        <f>I78+I15+I10+I20+I25+I30+I35+I38+I43+I48+I53+I58+I63+I68+I73</f>
        <v>35327194.572999999</v>
      </c>
    </row>
    <row r="81" spans="2:2">
      <c r="B81" s="3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A6E2B608988E4F8852AA5519EE0A11" ma:contentTypeVersion="10" ma:contentTypeDescription="Create a new document." ma:contentTypeScope="" ma:versionID="53bf5f3c28f2d062823c7357260cd8fa">
  <xsd:schema xmlns:xsd="http://www.w3.org/2001/XMLSchema" xmlns:xs="http://www.w3.org/2001/XMLSchema" xmlns:p="http://schemas.microsoft.com/office/2006/metadata/properties" xmlns:ns2="488c4d89-cc43-44ff-bd97-1da2cbef475f" xmlns:ns3="67cf89ef-50f6-473d-b8b1-9a5b9c0ff552" targetNamespace="http://schemas.microsoft.com/office/2006/metadata/properties" ma:root="true" ma:fieldsID="3699065fe8697ff7ab67bbf765af327c" ns2:_="" ns3:_="">
    <xsd:import namespace="488c4d89-cc43-44ff-bd97-1da2cbef475f"/>
    <xsd:import namespace="67cf89ef-50f6-473d-b8b1-9a5b9c0ff5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8c4d89-cc43-44ff-bd97-1da2cbef47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f89ef-50f6-473d-b8b1-9a5b9c0ff5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7cf89ef-50f6-473d-b8b1-9a5b9c0ff552">
      <UserInfo>
        <DisplayName>Floyd Dayco</DisplayName>
        <AccountId>11</AccountId>
        <AccountType/>
      </UserInfo>
      <UserInfo>
        <DisplayName>Reyes, Mark Jhoscelle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8B8154-533E-44EB-B712-A0DB0B27317A}"/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12ee9661-2179-42d5-a1ee-8939c96c0791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a776ea64-30d7-48b9-b8b7-712c45a4959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1.85 mio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Disch, Christine</cp:lastModifiedBy>
  <cp:revision/>
  <dcterms:created xsi:type="dcterms:W3CDTF">2021-02-25T16:44:28Z</dcterms:created>
  <dcterms:modified xsi:type="dcterms:W3CDTF">2021-06-07T12:41:57Z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0x010100A5A6E2B608988E4F8852AA5519EE0A11</vt:lpwstr>
  </property>
</Properties>
</file>